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72.22.101.100\soumu\soumu\○○総務課新フォルダ体系○○\■■復興基金関係■■\01 補助金\04 R08 補助金\02 1_(1)_④ 地域防犯灯管理支援事業\"/>
    </mc:Choice>
  </mc:AlternateContent>
  <xr:revisionPtr revIDLastSave="0" documentId="13_ncr:1_{F7178981-EA34-4E68-9E98-B8EF0F0809C4}" xr6:coauthVersionLast="47" xr6:coauthVersionMax="47" xr10:uidLastSave="{00000000-0000-0000-0000-000000000000}"/>
  <bookViews>
    <workbookView xWindow="55335" yWindow="4620" windowWidth="14610" windowHeight="16305" xr2:uid="{CE0B6905-19A5-4098-AB8F-CB0D75FCBA34}"/>
  </bookViews>
  <sheets>
    <sheet name="電気料金計算資料" sheetId="1" r:id="rId1"/>
    <sheet name="申請書" sheetId="2" r:id="rId2"/>
    <sheet name="請求書" sheetId="3" r:id="rId3"/>
    <sheet name="1(1)④" sheetId="4" state="hidden" r:id="rId4"/>
  </sheets>
  <definedNames>
    <definedName name="_xlnm._FilterDatabase" localSheetId="3" hidden="1">'1(1)④'!$A$1:$T$2</definedName>
    <definedName name="_xlnm.Print_Area" localSheetId="3">'1(1)④'!$A$1:$L$2</definedName>
    <definedName name="_xlnm.Print_Area" localSheetId="1">申請書!$A$1:$Y$37</definedName>
    <definedName name="_xlnm.Print_Area" localSheetId="2">請求書!$A$1:$Y$40</definedName>
    <definedName name="_xlnm.Print_Area" localSheetId="0">電気料金計算資料!$A$1:$I$40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3" l="1"/>
  <c r="K10" i="3"/>
  <c r="C27" i="1"/>
  <c r="D27" i="1"/>
  <c r="D29" i="1" s="1"/>
  <c r="B1" i="1"/>
  <c r="H1" i="1"/>
  <c r="B2" i="4" s="1"/>
  <c r="G6" i="1"/>
  <c r="H2" i="4"/>
  <c r="T2" i="4"/>
  <c r="S2" i="4"/>
  <c r="R2" i="4"/>
  <c r="Q2" i="4"/>
  <c r="P2" i="4"/>
  <c r="G2" i="4"/>
  <c r="C2" i="4"/>
  <c r="S1" i="2"/>
  <c r="O8" i="3"/>
  <c r="O9" i="3"/>
  <c r="O7" i="3"/>
  <c r="Q2" i="2"/>
  <c r="AB2" i="3" s="1"/>
  <c r="T29" i="2"/>
  <c r="D35" i="1"/>
  <c r="N24" i="2"/>
  <c r="F24" i="2"/>
  <c r="G9" i="1"/>
  <c r="G28" i="1"/>
  <c r="G7" i="1"/>
  <c r="G8" i="1"/>
  <c r="G10" i="1"/>
  <c r="G11" i="1"/>
  <c r="G12" i="1"/>
  <c r="G13" i="1"/>
  <c r="G14" i="1"/>
  <c r="G15" i="1"/>
  <c r="G16" i="1"/>
  <c r="G17" i="1"/>
  <c r="G18" i="1"/>
  <c r="G19" i="1"/>
  <c r="G20" i="1"/>
  <c r="G21" i="1"/>
  <c r="G22" i="1"/>
  <c r="G35" i="1"/>
  <c r="T31" i="2" s="1"/>
  <c r="G36" i="1" l="1"/>
  <c r="D28" i="1"/>
  <c r="G27" i="1"/>
  <c r="J2" i="4" l="1"/>
  <c r="K20" i="2"/>
  <c r="K23" i="3"/>
  <c r="G29" i="1"/>
  <c r="K22" i="2" s="1"/>
  <c r="E2" i="4"/>
  <c r="D30" i="1"/>
  <c r="I2" i="4" l="1"/>
  <c r="K2" i="4" l="1"/>
  <c r="O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大下　銀次</author>
  </authors>
  <commentList>
    <comment ref="C4" authorId="0" shapeId="0" xr:uid="{4363A7CF-5780-417A-B39D-7C8A553FD3D7}">
      <text>
        <r>
          <rPr>
            <b/>
            <sz val="9"/>
            <color indexed="81"/>
            <rFont val="MS P ゴシック"/>
            <family val="3"/>
            <charset val="128"/>
          </rPr>
          <t>入力要領:</t>
        </r>
        <r>
          <rPr>
            <sz val="9"/>
            <color indexed="81"/>
            <rFont val="MS P ゴシック"/>
            <family val="3"/>
            <charset val="128"/>
          </rPr>
          <t xml:space="preserve">
口座引き落としの場合、引き落とし日。</t>
        </r>
      </text>
    </comment>
    <comment ref="E4" authorId="0" shapeId="0" xr:uid="{0B4734F2-B636-4F14-BBB4-A073C7995E41}">
      <text>
        <r>
          <rPr>
            <b/>
            <sz val="8"/>
            <color indexed="81"/>
            <rFont val="MS P ゴシック"/>
            <family val="3"/>
            <charset val="128"/>
          </rPr>
          <t>入力要領:</t>
        </r>
        <r>
          <rPr>
            <sz val="8"/>
            <color indexed="81"/>
            <rFont val="MS P ゴシック"/>
            <family val="3"/>
            <charset val="128"/>
          </rPr>
          <t xml:space="preserve">
支払のうち、神社や集会所など防犯灯や外灯以外の対象外支出を入力してください。（対象外支出が３種類以上ある場合は、市担当者へご相談ねがいます。）</t>
        </r>
      </text>
    </comment>
    <comment ref="F4" authorId="0" shapeId="0" xr:uid="{A2528657-ABFE-435A-B57D-9815E126E315}">
      <text>
        <r>
          <rPr>
            <b/>
            <sz val="8"/>
            <color indexed="81"/>
            <rFont val="MS P ゴシック"/>
            <family val="3"/>
            <charset val="128"/>
          </rPr>
          <t>入力要領:</t>
        </r>
        <r>
          <rPr>
            <sz val="8"/>
            <color indexed="81"/>
            <rFont val="MS P ゴシック"/>
            <family val="3"/>
            <charset val="128"/>
          </rPr>
          <t xml:space="preserve">
支払のうち、神社や集会所など防犯灯や外灯以外の対象外支出を入力してください。（対象外支出が３種類以上ある場合は、市担当者へご相談ねがいます。）</t>
        </r>
      </text>
    </comment>
  </commentList>
</comments>
</file>

<file path=xl/sharedStrings.xml><?xml version="1.0" encoding="utf-8"?>
<sst xmlns="http://schemas.openxmlformats.org/spreadsheetml/2006/main" count="130" uniqueCount="107">
  <si>
    <t>支払日</t>
    <rPh sb="0" eb="3">
      <t>シハライビ</t>
    </rPh>
    <phoneticPr fontId="1"/>
  </si>
  <si>
    <t>年度区分</t>
    <rPh sb="0" eb="4">
      <t>ネンドクブン</t>
    </rPh>
    <phoneticPr fontId="1"/>
  </si>
  <si>
    <t>電気料金総額</t>
    <rPh sb="0" eb="4">
      <t>デンキリョウキン</t>
    </rPh>
    <rPh sb="4" eb="6">
      <t>ソウガク</t>
    </rPh>
    <phoneticPr fontId="1"/>
  </si>
  <si>
    <t>合計額</t>
    <rPh sb="0" eb="3">
      <t>ゴウケイガク</t>
    </rPh>
    <phoneticPr fontId="1"/>
  </si>
  <si>
    <t>備考</t>
    <rPh sb="0" eb="2">
      <t>ビコウ</t>
    </rPh>
    <phoneticPr fontId="1"/>
  </si>
  <si>
    <t>輪島市地域防犯灯管理支援事業に係る電気料金計算資料</t>
    <rPh sb="0" eb="3">
      <t>ワジマシ</t>
    </rPh>
    <rPh sb="3" eb="8">
      <t>チイキボウハントウ</t>
    </rPh>
    <rPh sb="8" eb="14">
      <t>カンリシエンジギョウ</t>
    </rPh>
    <rPh sb="15" eb="16">
      <t>カカ</t>
    </rPh>
    <rPh sb="17" eb="21">
      <t>デンキリョウキン</t>
    </rPh>
    <rPh sb="21" eb="23">
      <t>ケイサン</t>
    </rPh>
    <rPh sb="23" eb="25">
      <t>シリョウ</t>
    </rPh>
    <phoneticPr fontId="1"/>
  </si>
  <si>
    <t>住民の減少状況</t>
    <rPh sb="0" eb="2">
      <t>ジュウミン</t>
    </rPh>
    <rPh sb="3" eb="5">
      <t>ゲンショウ</t>
    </rPh>
    <rPh sb="5" eb="7">
      <t>ジョウキョウ</t>
    </rPh>
    <phoneticPr fontId="1"/>
  </si>
  <si>
    <t>比較時点</t>
    <rPh sb="0" eb="2">
      <t>ヒカク</t>
    </rPh>
    <rPh sb="2" eb="4">
      <t>ジテン</t>
    </rPh>
    <phoneticPr fontId="1"/>
  </si>
  <si>
    <t>震災前</t>
    <rPh sb="0" eb="3">
      <t>シンサイマエ</t>
    </rPh>
    <phoneticPr fontId="1"/>
  </si>
  <si>
    <t>現在</t>
    <rPh sb="0" eb="2">
      <t>ゲンザイ</t>
    </rPh>
    <phoneticPr fontId="1"/>
  </si>
  <si>
    <t>減少率</t>
    <rPh sb="0" eb="3">
      <t>ゲンショウリツ</t>
    </rPh>
    <phoneticPr fontId="1"/>
  </si>
  <si>
    <t>比較数</t>
    <rPh sb="0" eb="2">
      <t>ヒカク</t>
    </rPh>
    <rPh sb="2" eb="3">
      <t>スウ</t>
    </rPh>
    <phoneticPr fontId="1"/>
  </si>
  <si>
    <t>判定</t>
    <rPh sb="0" eb="2">
      <t>ハンテイ</t>
    </rPh>
    <phoneticPr fontId="1"/>
  </si>
  <si>
    <t>総支払額</t>
    <rPh sb="0" eb="1">
      <t>ソウ</t>
    </rPh>
    <rPh sb="1" eb="3">
      <t>シハライ</t>
    </rPh>
    <rPh sb="3" eb="4">
      <t>ガク</t>
    </rPh>
    <phoneticPr fontId="1"/>
  </si>
  <si>
    <t>対象外①</t>
    <rPh sb="0" eb="3">
      <t>タイショウガイ</t>
    </rPh>
    <phoneticPr fontId="1"/>
  </si>
  <si>
    <t>対象外②</t>
    <rPh sb="0" eb="3">
      <t>タイショウガイ</t>
    </rPh>
    <phoneticPr fontId="1"/>
  </si>
  <si>
    <t>対象経費</t>
    <rPh sb="0" eb="2">
      <t>タイショウ</t>
    </rPh>
    <rPh sb="2" eb="4">
      <t>ケイヒ</t>
    </rPh>
    <phoneticPr fontId="1"/>
  </si>
  <si>
    <t>A</t>
    <phoneticPr fontId="1"/>
  </si>
  <si>
    <t>B</t>
    <phoneticPr fontId="1"/>
  </si>
  <si>
    <t>C</t>
    <phoneticPr fontId="1"/>
  </si>
  <si>
    <t>D=A-B-C</t>
    <phoneticPr fontId="1"/>
  </si>
  <si>
    <t>対象経費合計額（Dの合計）</t>
    <rPh sb="0" eb="2">
      <t>タイショウ</t>
    </rPh>
    <rPh sb="2" eb="4">
      <t>ケイヒ</t>
    </rPh>
    <rPh sb="4" eb="7">
      <t>ゴウケイガク</t>
    </rPh>
    <rPh sb="10" eb="12">
      <t>ゴウケイ</t>
    </rPh>
    <phoneticPr fontId="1"/>
  </si>
  <si>
    <t>補助金額</t>
    <rPh sb="0" eb="2">
      <t>ホジョ</t>
    </rPh>
    <rPh sb="2" eb="4">
      <t>キンガク</t>
    </rPh>
    <phoneticPr fontId="1"/>
  </si>
  <si>
    <t>輪島市長　坂口　茂　様</t>
    <rPh sb="0" eb="4">
      <t>ワジマシチョウ</t>
    </rPh>
    <rPh sb="5" eb="7">
      <t>サカグチ</t>
    </rPh>
    <rPh sb="8" eb="9">
      <t>シゲル</t>
    </rPh>
    <rPh sb="10" eb="11">
      <t>サマ</t>
    </rPh>
    <phoneticPr fontId="1"/>
  </si>
  <si>
    <t>様式第1号(第6条関係)</t>
  </si>
  <si>
    <t>所在地</t>
    <rPh sb="0" eb="3">
      <t>ショザイチ</t>
    </rPh>
    <phoneticPr fontId="1"/>
  </si>
  <si>
    <t>団体名</t>
    <rPh sb="0" eb="3">
      <t>ダンタイメイ</t>
    </rPh>
    <phoneticPr fontId="1"/>
  </si>
  <si>
    <t>代表者名</t>
    <rPh sb="0" eb="3">
      <t>ダイヒョウシャ</t>
    </rPh>
    <rPh sb="3" eb="4">
      <t>メイ</t>
    </rPh>
    <phoneticPr fontId="1"/>
  </si>
  <si>
    <t>輪島市地域防犯灯管理支援事業補助金交付申請書</t>
  </si>
  <si>
    <t>　補助金の交付を受けたいので、輪島市地域防犯灯管理支援事業補助金交付要綱第6条の規定により、関係書類を添えて申請します。</t>
    <phoneticPr fontId="1"/>
  </si>
  <si>
    <t>補助金申請額</t>
    <rPh sb="0" eb="3">
      <t>ホジョキン</t>
    </rPh>
    <rPh sb="3" eb="6">
      <t>シンセイガク</t>
    </rPh>
    <phoneticPr fontId="1"/>
  </si>
  <si>
    <t>当該事業費</t>
    <rPh sb="0" eb="2">
      <t>トウガイ</t>
    </rPh>
    <rPh sb="2" eb="5">
      <t>ジギョウヒ</t>
    </rPh>
    <phoneticPr fontId="1"/>
  </si>
  <si>
    <t>（</t>
    <phoneticPr fontId="1"/>
  </si>
  <si>
    <t>から</t>
    <phoneticPr fontId="1"/>
  </si>
  <si>
    <t>分）</t>
    <rPh sb="0" eb="1">
      <t>ブン</t>
    </rPh>
    <phoneticPr fontId="1"/>
  </si>
  <si>
    <t>円</t>
    <rPh sb="0" eb="1">
      <t>エン</t>
    </rPh>
    <phoneticPr fontId="1"/>
  </si>
  <si>
    <t>添付書類</t>
  </si>
  <si>
    <t>・防犯灯及び街路灯の配置図</t>
  </si>
  <si>
    <t>・電気料金の領収書等の写し</t>
  </si>
  <si>
    <t>・住民の2割以上が減少したことがわかる資料</t>
  </si>
  <si>
    <t>防犯灯等本数</t>
    <rPh sb="0" eb="2">
      <t>ボウハン</t>
    </rPh>
    <rPh sb="2" eb="3">
      <t>トウ</t>
    </rPh>
    <rPh sb="3" eb="4">
      <t>トウ</t>
    </rPh>
    <rPh sb="4" eb="6">
      <t>ホンスウ</t>
    </rPh>
    <phoneticPr fontId="1"/>
  </si>
  <si>
    <t>上限額</t>
    <rPh sb="0" eb="3">
      <t>ジョウゲンガク</t>
    </rPh>
    <phoneticPr fontId="1"/>
  </si>
  <si>
    <t>上限額/本</t>
    <rPh sb="0" eb="3">
      <t>ジョウゲンガク</t>
    </rPh>
    <rPh sb="4" eb="5">
      <t>ホン</t>
    </rPh>
    <phoneticPr fontId="1"/>
  </si>
  <si>
    <t>項目</t>
    <rPh sb="0" eb="2">
      <t>コウモク</t>
    </rPh>
    <phoneticPr fontId="1"/>
  </si>
  <si>
    <t>数量等</t>
    <rPh sb="0" eb="2">
      <t>スウリョウ</t>
    </rPh>
    <rPh sb="2" eb="3">
      <t>トウ</t>
    </rPh>
    <phoneticPr fontId="1"/>
  </si>
  <si>
    <t>補助金額（上限適用）</t>
    <rPh sb="0" eb="4">
      <t>ホジョキンガク</t>
    </rPh>
    <rPh sb="5" eb="7">
      <t>ジョウゲン</t>
    </rPh>
    <rPh sb="7" eb="9">
      <t>テキヨウ</t>
    </rPh>
    <phoneticPr fontId="1"/>
  </si>
  <si>
    <t>補助上限金額管理</t>
    <rPh sb="0" eb="2">
      <t>ホジョ</t>
    </rPh>
    <rPh sb="2" eb="4">
      <t>ジョウゲン</t>
    </rPh>
    <rPh sb="4" eb="6">
      <t>キンガク</t>
    </rPh>
    <rPh sb="6" eb="8">
      <t>カンリ</t>
    </rPh>
    <phoneticPr fontId="1"/>
  </si>
  <si>
    <t>↑申請日を手入力の場合は、こちらへ</t>
    <rPh sb="1" eb="4">
      <t>シンセイビ</t>
    </rPh>
    <rPh sb="5" eb="8">
      <t>テニュウリョク</t>
    </rPh>
    <rPh sb="9" eb="11">
      <t>バアイ</t>
    </rPh>
    <phoneticPr fontId="1"/>
  </si>
  <si>
    <t>（連絡先）</t>
    <rPh sb="1" eb="4">
      <t>レンラクサキ</t>
    </rPh>
    <phoneticPr fontId="1"/>
  </si>
  <si>
    <t>様式第3号(第8条関係)</t>
    <phoneticPr fontId="1"/>
  </si>
  <si>
    <t>輪島市二ツ屋町２－２９</t>
    <rPh sb="0" eb="3">
      <t>ワジマシ</t>
    </rPh>
    <rPh sb="3" eb="4">
      <t>フタ</t>
    </rPh>
    <rPh sb="5" eb="7">
      <t>ヤマチ</t>
    </rPh>
    <phoneticPr fontId="1"/>
  </si>
  <si>
    <t>区長　輪島　太郎</t>
    <rPh sb="0" eb="2">
      <t>クチョウ</t>
    </rPh>
    <rPh sb="3" eb="5">
      <t>ワジマ</t>
    </rPh>
    <rPh sb="6" eb="8">
      <t>タロウ</t>
    </rPh>
    <phoneticPr fontId="1"/>
  </si>
  <si>
    <t>0768-23-1111</t>
    <phoneticPr fontId="1"/>
  </si>
  <si>
    <t>輪島市地域防犯灯管理支援事業補助金交付請求書</t>
    <phoneticPr fontId="1"/>
  </si>
  <si>
    <t>　令和　　年　　月　　日付け第　　　号で補助金交付決定通知のあった輪島市地域防犯灯管理支援事業補助金として、下記の金額を交付されるよう輪島市地域防犯灯管理支援事業補助金交付要綱第8条の規定により、請求いたします。</t>
    <phoneticPr fontId="1"/>
  </si>
  <si>
    <t>請求額</t>
    <rPh sb="0" eb="3">
      <t>セイキュウガク</t>
    </rPh>
    <phoneticPr fontId="1"/>
  </si>
  <si>
    <t>記</t>
    <rPh sb="0" eb="1">
      <t>シル</t>
    </rPh>
    <phoneticPr fontId="1"/>
  </si>
  <si>
    <t>（振込先）</t>
    <rPh sb="1" eb="4">
      <t>フリコミサキ</t>
    </rPh>
    <phoneticPr fontId="1"/>
  </si>
  <si>
    <t>金融機関</t>
    <rPh sb="0" eb="4">
      <t>キンユウキカン</t>
    </rPh>
    <phoneticPr fontId="1"/>
  </si>
  <si>
    <t>口座種別</t>
    <rPh sb="0" eb="4">
      <t>コウザシュベツ</t>
    </rPh>
    <phoneticPr fontId="1"/>
  </si>
  <si>
    <t>店名</t>
    <rPh sb="0" eb="2">
      <t>テンメイ</t>
    </rPh>
    <phoneticPr fontId="1"/>
  </si>
  <si>
    <t>口座名義</t>
    <rPh sb="0" eb="4">
      <t>コウザメイギ</t>
    </rPh>
    <phoneticPr fontId="1"/>
  </si>
  <si>
    <t>普通</t>
    <rPh sb="0" eb="2">
      <t>フツウ</t>
    </rPh>
    <phoneticPr fontId="1"/>
  </si>
  <si>
    <t>☑</t>
  </si>
  <si>
    <t>□</t>
  </si>
  <si>
    <t>口座番号</t>
    <rPh sb="0" eb="4">
      <t>コウザバンゴウ</t>
    </rPh>
    <phoneticPr fontId="1"/>
  </si>
  <si>
    <t>その他（</t>
    <rPh sb="2" eb="3">
      <t>タ</t>
    </rPh>
    <phoneticPr fontId="1"/>
  </si>
  <si>
    <t>）</t>
    <phoneticPr fontId="1"/>
  </si>
  <si>
    <t>ﾌﾘｶﾞﾅ</t>
    <phoneticPr fontId="1"/>
  </si>
  <si>
    <t>(添付書類)</t>
  </si>
  <si>
    <t>(1)　上記内容が記載された部分の通帳の写し</t>
    <phoneticPr fontId="1"/>
  </si>
  <si>
    <t>(2)　輪島市地域防犯灯管理支援事業補助金交付決定通知書(様式第2号)の写し</t>
    <phoneticPr fontId="1"/>
  </si>
  <si>
    <t>北國銀行</t>
    <rPh sb="0" eb="4">
      <t>ホッコクギンコウ</t>
    </rPh>
    <phoneticPr fontId="1"/>
  </si>
  <si>
    <t>輪島支店</t>
    <rPh sb="0" eb="4">
      <t>ワジマシテン</t>
    </rPh>
    <phoneticPr fontId="1"/>
  </si>
  <si>
    <t>ｼﾔｸｼﾖｸ</t>
    <phoneticPr fontId="1"/>
  </si>
  <si>
    <t>市役所区長　輪島　太郎</t>
    <rPh sb="0" eb="3">
      <t>シヤクショ</t>
    </rPh>
    <rPh sb="3" eb="5">
      <t>クチョウ</t>
    </rPh>
    <rPh sb="6" eb="8">
      <t>ワジマ</t>
    </rPh>
    <rPh sb="9" eb="11">
      <t>タロウ</t>
    </rPh>
    <phoneticPr fontId="1"/>
  </si>
  <si>
    <t>請求日を手入力の場合は、左の緑色着色セルへ</t>
    <rPh sb="0" eb="2">
      <t>セイキュウ</t>
    </rPh>
    <rPh sb="2" eb="3">
      <t>ビ</t>
    </rPh>
    <rPh sb="4" eb="7">
      <t>テニュウリョク</t>
    </rPh>
    <rPh sb="8" eb="10">
      <t>バアイ</t>
    </rPh>
    <rPh sb="12" eb="13">
      <t>ヒダリ</t>
    </rPh>
    <rPh sb="14" eb="15">
      <t>ミドリ</t>
    </rPh>
    <rPh sb="15" eb="16">
      <t>イロ</t>
    </rPh>
    <rPh sb="16" eb="18">
      <t>チャクショク</t>
    </rPh>
    <phoneticPr fontId="1"/>
  </si>
  <si>
    <t>印刷スイッチ</t>
    <rPh sb="0" eb="2">
      <t>インサツ</t>
    </rPh>
    <phoneticPr fontId="1"/>
  </si>
  <si>
    <t>番号</t>
    <rPh sb="0" eb="2">
      <t>バンゴウ</t>
    </rPh>
    <phoneticPr fontId="1"/>
  </si>
  <si>
    <t>自治組織名（自治会名等）</t>
    <rPh sb="0" eb="5">
      <t>ジチソシキメイ</t>
    </rPh>
    <rPh sb="6" eb="9">
      <t>ジチカイ</t>
    </rPh>
    <rPh sb="9" eb="10">
      <t>メイ</t>
    </rPh>
    <rPh sb="10" eb="11">
      <t>トウ</t>
    </rPh>
    <phoneticPr fontId="1"/>
  </si>
  <si>
    <t>交付対象期間</t>
    <rPh sb="0" eb="2">
      <t>コウフ</t>
    </rPh>
    <rPh sb="2" eb="4">
      <t>タイショウ</t>
    </rPh>
    <rPh sb="4" eb="6">
      <t>キカン</t>
    </rPh>
    <phoneticPr fontId="1"/>
  </si>
  <si>
    <t>交付対象事業費
A</t>
    <rPh sb="0" eb="2">
      <t>コウフ</t>
    </rPh>
    <rPh sb="2" eb="4">
      <t>タイショウ</t>
    </rPh>
    <rPh sb="4" eb="6">
      <t>ジギョウ</t>
    </rPh>
    <rPh sb="6" eb="7">
      <t>ヒ</t>
    </rPh>
    <phoneticPr fontId="1"/>
  </si>
  <si>
    <t>補助率
B</t>
    <rPh sb="0" eb="3">
      <t>ホジョリツ</t>
    </rPh>
    <phoneticPr fontId="1"/>
  </si>
  <si>
    <t>電灯数
C</t>
    <rPh sb="0" eb="2">
      <t>デントウ</t>
    </rPh>
    <rPh sb="2" eb="3">
      <t>スウ</t>
    </rPh>
    <phoneticPr fontId="1"/>
  </si>
  <si>
    <t>上限額
8千円×C=D</t>
    <rPh sb="0" eb="2">
      <t>ジョウゲン</t>
    </rPh>
    <rPh sb="2" eb="3">
      <t>ガク</t>
    </rPh>
    <rPh sb="5" eb="7">
      <t>センエン</t>
    </rPh>
    <phoneticPr fontId="1"/>
  </si>
  <si>
    <t>交付額
(A×B)とDを
比較して少ない額</t>
    <rPh sb="0" eb="3">
      <t>コウフガク</t>
    </rPh>
    <rPh sb="13" eb="15">
      <t>ヒカク</t>
    </rPh>
    <rPh sb="17" eb="18">
      <t>スク</t>
    </rPh>
    <rPh sb="20" eb="21">
      <t>ガク</t>
    </rPh>
    <phoneticPr fontId="1"/>
  </si>
  <si>
    <t>既交付決定額</t>
    <rPh sb="0" eb="1">
      <t>スデ</t>
    </rPh>
    <rPh sb="1" eb="3">
      <t>コウフ</t>
    </rPh>
    <rPh sb="3" eb="6">
      <t>ケッテイガク</t>
    </rPh>
    <phoneticPr fontId="1"/>
  </si>
  <si>
    <t>今回申請額</t>
    <rPh sb="0" eb="2">
      <t>コンカイ</t>
    </rPh>
    <rPh sb="2" eb="5">
      <t>シンセイガク</t>
    </rPh>
    <phoneticPr fontId="1"/>
  </si>
  <si>
    <t>交付決定番号</t>
    <rPh sb="0" eb="4">
      <t>コウフケッテイ</t>
    </rPh>
    <rPh sb="4" eb="6">
      <t>バンゴウ</t>
    </rPh>
    <phoneticPr fontId="1"/>
  </si>
  <si>
    <t>支払予定日</t>
    <rPh sb="0" eb="2">
      <t>シハラ</t>
    </rPh>
    <rPh sb="2" eb="5">
      <t>ヨテイビ</t>
    </rPh>
    <phoneticPr fontId="1"/>
  </si>
  <si>
    <t>交付額（合計）</t>
    <rPh sb="0" eb="3">
      <t>コウフガク</t>
    </rPh>
    <rPh sb="4" eb="6">
      <t>ゴウケイ</t>
    </rPh>
    <phoneticPr fontId="1"/>
  </si>
  <si>
    <t>代表者</t>
    <rPh sb="0" eb="3">
      <t>ダイヒョウシャ</t>
    </rPh>
    <phoneticPr fontId="1"/>
  </si>
  <si>
    <t>代表者住所</t>
    <rPh sb="0" eb="3">
      <t>ダイヒョウシャ</t>
    </rPh>
    <rPh sb="3" eb="5">
      <t>ジュウショ</t>
    </rPh>
    <phoneticPr fontId="1"/>
  </si>
  <si>
    <t>送付先郵便番号</t>
    <rPh sb="0" eb="3">
      <t>ソウフサキ</t>
    </rPh>
    <rPh sb="3" eb="7">
      <t>ユウビンバンゴウ</t>
    </rPh>
    <phoneticPr fontId="1"/>
  </si>
  <si>
    <t>送付先住所１</t>
    <rPh sb="0" eb="3">
      <t>ソウフサキ</t>
    </rPh>
    <rPh sb="3" eb="5">
      <t>ジュウショ</t>
    </rPh>
    <phoneticPr fontId="1"/>
  </si>
  <si>
    <t>1/2</t>
    <phoneticPr fontId="1"/>
  </si>
  <si>
    <t>928-0001</t>
    <phoneticPr fontId="1"/>
  </si>
  <si>
    <t>管理番号</t>
    <rPh sb="0" eb="4">
      <t>カンリバンゴウ</t>
    </rPh>
    <phoneticPr fontId="1"/>
  </si>
  <si>
    <t>枝番号</t>
    <rPh sb="0" eb="3">
      <t>エダバンゴウ</t>
    </rPh>
    <phoneticPr fontId="1"/>
  </si>
  <si>
    <t>令和７年４月～令和８年３月</t>
    <rPh sb="0" eb="2">
      <t>レイワ</t>
    </rPh>
    <rPh sb="3" eb="4">
      <t>ネン</t>
    </rPh>
    <rPh sb="5" eb="6">
      <t>ガツ</t>
    </rPh>
    <rPh sb="7" eb="9">
      <t>レイワ</t>
    </rPh>
    <rPh sb="10" eb="11">
      <t>ネン</t>
    </rPh>
    <rPh sb="12" eb="13">
      <t>ガツ</t>
    </rPh>
    <phoneticPr fontId="1"/>
  </si>
  <si>
    <t>郵便番号</t>
    <rPh sb="0" eb="4">
      <t>ユウビンバンゴウ</t>
    </rPh>
    <phoneticPr fontId="1"/>
  </si>
  <si>
    <t>件名用</t>
    <rPh sb="0" eb="2">
      <t>ケンメイ</t>
    </rPh>
    <rPh sb="2" eb="3">
      <t>ヨウ</t>
    </rPh>
    <phoneticPr fontId="1"/>
  </si>
  <si>
    <t>↑管理番号を入力【事務局用】</t>
    <rPh sb="1" eb="5">
      <t>カンリバンゴウ</t>
    </rPh>
    <rPh sb="6" eb="8">
      <t>ニュウリョク</t>
    </rPh>
    <rPh sb="9" eb="13">
      <t>ジムキョクヨウ</t>
    </rPh>
    <phoneticPr fontId="1"/>
  </si>
  <si>
    <t>検収</t>
    <rPh sb="0" eb="2">
      <t>ケンシュウ</t>
    </rPh>
    <phoneticPr fontId="1"/>
  </si>
  <si>
    <t>令和8年度</t>
    <rPh sb="0" eb="2">
      <t>レイワ</t>
    </rPh>
    <rPh sb="3" eb="5">
      <t>ネンド</t>
    </rPh>
    <phoneticPr fontId="1"/>
  </si>
  <si>
    <t>令和 9 年 　 月 　 日</t>
    <rPh sb="0" eb="2">
      <t>レイワ</t>
    </rPh>
    <rPh sb="5" eb="6">
      <t>ネン</t>
    </rPh>
    <rPh sb="9" eb="10">
      <t>ガツ</t>
    </rPh>
    <rPh sb="13" eb="14">
      <t>ニチ</t>
    </rPh>
    <phoneticPr fontId="1"/>
  </si>
  <si>
    <t>市役所区</t>
    <rPh sb="0" eb="4">
      <t>シヤクショク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</si>
</sst>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_);[Red]\(#,##0\)"/>
    <numFmt numFmtId="177" formatCode="[$-411]ge\.mm\.dd;@"/>
    <numFmt numFmtId="178" formatCode="#,##0_ "/>
    <numFmt numFmtId="179" formatCode="0.0%\ "/>
    <numFmt numFmtId="180" formatCode="#,###_ "/>
    <numFmt numFmtId="181" formatCode="[$]ggge&quot;年&quot;m&quot;月&quot;d&quot;日&quot;;@" x16r2:formatCode16="[$-ja-JP-x-gannen]ggge&quot;年&quot;m&quot;月&quot;d&quot;日&quot;;@"/>
    <numFmt numFmtId="182" formatCode="[$-411]ggge&quot;年&quot;m&quot;月&quot;;@"/>
    <numFmt numFmtId="183" formatCode="#,##0&quot; 灯&quot;\ "/>
    <numFmt numFmtId="184" formatCode="0000000_ "/>
    <numFmt numFmtId="185" formatCode="[$]ggg\ e\ &quot;年&quot;\ m\ &quot;月&quot;\ d\ &quot;日&quot;;@" x16r2:formatCode16="[$-ja-JP-x-gannen]ggg\ e\ &quot;年&quot;\ m\ &quot;月&quot;\ d\ &quot;日&quot;;@"/>
    <numFmt numFmtId="186" formatCode="[$-411]ggg\ e\ &quot;年&quot;\ m\ &quot;月&quot;;@"/>
    <numFmt numFmtId="187" formatCode="[$-411]ge\.m\.d;@"/>
    <numFmt numFmtId="188" formatCode="000_ "/>
    <numFmt numFmtId="189" formatCode="00_ "/>
    <numFmt numFmtId="190" formatCode="0_ "/>
  </numFmts>
  <fonts count="2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b/>
      <sz val="8"/>
      <color indexed="81"/>
      <name val="MS P ゴシック"/>
      <family val="3"/>
      <charset val="128"/>
    </font>
    <font>
      <sz val="8"/>
      <color indexed="81"/>
      <name val="MS P 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6"/>
      <color theme="1"/>
      <name val="ＭＳ 明朝"/>
      <family val="1"/>
      <charset val="128"/>
    </font>
    <font>
      <b/>
      <sz val="11"/>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110">
    <xf numFmtId="0" fontId="0" fillId="0" borderId="0" xfId="0">
      <alignment vertical="center"/>
    </xf>
    <xf numFmtId="0" fontId="2" fillId="0" borderId="1" xfId="0" applyFont="1" applyBorder="1" applyAlignment="1">
      <alignment horizontal="center" vertical="center"/>
    </xf>
    <xf numFmtId="0" fontId="2" fillId="0" borderId="0" xfId="0" applyFont="1">
      <alignment vertical="center"/>
    </xf>
    <xf numFmtId="176" fontId="4" fillId="0" borderId="1" xfId="0" applyNumberFormat="1" applyFont="1" applyBorder="1">
      <alignment vertical="center"/>
    </xf>
    <xf numFmtId="0" fontId="6" fillId="0" borderId="0" xfId="0" applyFont="1" applyAlignment="1">
      <alignment horizontal="right" vertical="top"/>
    </xf>
    <xf numFmtId="179" fontId="4" fillId="0" borderId="1" xfId="0" applyNumberFormat="1" applyFont="1" applyBorder="1">
      <alignment vertical="center"/>
    </xf>
    <xf numFmtId="179" fontId="4" fillId="0" borderId="1" xfId="0" applyNumberFormat="1" applyFont="1" applyBorder="1" applyAlignment="1">
      <alignment horizontal="center" vertical="center" shrinkToFit="1"/>
    </xf>
    <xf numFmtId="176" fontId="4" fillId="0" borderId="2" xfId="0" applyNumberFormat="1" applyFont="1" applyBorder="1">
      <alignment vertical="center"/>
    </xf>
    <xf numFmtId="176" fontId="4" fillId="0" borderId="3" xfId="0" applyNumberFormat="1"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4" fillId="2" borderId="2" xfId="0" applyNumberFormat="1" applyFont="1" applyFill="1" applyBorder="1">
      <alignment vertical="center"/>
    </xf>
    <xf numFmtId="176" fontId="4" fillId="2" borderId="3" xfId="0" applyNumberFormat="1" applyFont="1" applyFill="1" applyBorder="1">
      <alignment vertical="center"/>
    </xf>
    <xf numFmtId="177" fontId="2" fillId="0" borderId="1" xfId="0" applyNumberFormat="1" applyFont="1" applyBorder="1" applyAlignment="1">
      <alignment horizontal="center" vertical="center"/>
    </xf>
    <xf numFmtId="178" fontId="3" fillId="0" borderId="1" xfId="0" applyNumberFormat="1" applyFont="1" applyBorder="1">
      <alignment vertical="center"/>
    </xf>
    <xf numFmtId="180" fontId="3" fillId="0" borderId="1" xfId="0" applyNumberFormat="1" applyFont="1" applyBorder="1">
      <alignment vertical="center"/>
    </xf>
    <xf numFmtId="178" fontId="5" fillId="0" borderId="1" xfId="0" applyNumberFormat="1" applyFont="1" applyBorder="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7" fontId="2" fillId="2" borderId="1" xfId="0" applyNumberFormat="1" applyFont="1" applyFill="1" applyBorder="1" applyAlignment="1">
      <alignment horizontal="center" vertical="center"/>
    </xf>
    <xf numFmtId="178" fontId="3" fillId="2" borderId="1" xfId="0" applyNumberFormat="1" applyFont="1" applyFill="1" applyBorder="1">
      <alignment vertical="center"/>
    </xf>
    <xf numFmtId="178" fontId="3" fillId="3" borderId="1" xfId="0" applyNumberFormat="1" applyFont="1" applyFill="1" applyBorder="1">
      <alignment vertical="center"/>
    </xf>
    <xf numFmtId="178" fontId="5" fillId="3" borderId="1" xfId="0" applyNumberFormat="1" applyFont="1" applyFill="1" applyBorder="1" applyAlignment="1">
      <alignment vertical="center" shrinkToFit="1"/>
    </xf>
    <xf numFmtId="0" fontId="10" fillId="0" borderId="0" xfId="0" applyFont="1" applyAlignment="1">
      <alignment horizontal="left" vertical="center"/>
    </xf>
    <xf numFmtId="178" fontId="13" fillId="0" borderId="0" xfId="0" applyNumberFormat="1" applyFont="1">
      <alignment vertical="center"/>
    </xf>
    <xf numFmtId="178" fontId="10" fillId="0" borderId="0" xfId="0" applyNumberFormat="1" applyFont="1">
      <alignment vertical="center"/>
    </xf>
    <xf numFmtId="182" fontId="10" fillId="0" borderId="0" xfId="0" applyNumberFormat="1" applyFont="1">
      <alignment vertical="center"/>
    </xf>
    <xf numFmtId="0" fontId="11" fillId="0" borderId="0" xfId="0" applyFont="1">
      <alignment vertical="center"/>
    </xf>
    <xf numFmtId="0" fontId="10" fillId="2" borderId="6" xfId="0" applyFont="1" applyFill="1" applyBorder="1">
      <alignment vertical="center"/>
    </xf>
    <xf numFmtId="0" fontId="10" fillId="0" borderId="7" xfId="0" applyFont="1" applyBorder="1">
      <alignment vertical="center"/>
    </xf>
    <xf numFmtId="0" fontId="10" fillId="2" borderId="7" xfId="0" applyFont="1" applyFill="1" applyBorder="1">
      <alignment vertical="center"/>
    </xf>
    <xf numFmtId="0" fontId="10" fillId="0" borderId="8" xfId="0" applyFont="1" applyBorder="1">
      <alignment vertical="center"/>
    </xf>
    <xf numFmtId="0" fontId="10" fillId="0" borderId="7" xfId="0" applyFont="1" applyBorder="1" applyAlignment="1">
      <alignment horizontal="center" vertical="center"/>
    </xf>
    <xf numFmtId="184" fontId="14" fillId="0" borderId="6" xfId="0" applyNumberFormat="1" applyFont="1" applyBorder="1">
      <alignment vertical="center"/>
    </xf>
    <xf numFmtId="184" fontId="14" fillId="0" borderId="7" xfId="0" applyNumberFormat="1" applyFont="1" applyBorder="1">
      <alignment vertical="center"/>
    </xf>
    <xf numFmtId="184" fontId="14" fillId="0" borderId="8" xfId="0" applyNumberFormat="1" applyFont="1" applyBorder="1">
      <alignment vertical="center"/>
    </xf>
    <xf numFmtId="0" fontId="15" fillId="0" borderId="0" xfId="0" applyFont="1" applyAlignment="1">
      <alignment horizontal="center" vertical="center"/>
    </xf>
    <xf numFmtId="187" fontId="2" fillId="0" borderId="0" xfId="0" applyNumberFormat="1" applyFont="1">
      <alignment vertical="center"/>
    </xf>
    <xf numFmtId="0" fontId="2" fillId="4" borderId="1"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187" fontId="2" fillId="0" borderId="1" xfId="0" applyNumberFormat="1" applyFont="1" applyBorder="1" applyAlignment="1">
      <alignment vertical="center" wrapText="1"/>
    </xf>
    <xf numFmtId="0" fontId="2" fillId="0" borderId="1" xfId="0" applyFont="1" applyBorder="1" applyAlignment="1">
      <alignment vertical="center" wrapText="1"/>
    </xf>
    <xf numFmtId="0" fontId="7" fillId="4" borderId="1" xfId="0" applyFont="1" applyFill="1" applyBorder="1">
      <alignment vertical="center"/>
    </xf>
    <xf numFmtId="178" fontId="2" fillId="4" borderId="1" xfId="0" applyNumberFormat="1" applyFont="1" applyFill="1" applyBorder="1">
      <alignment vertical="center"/>
    </xf>
    <xf numFmtId="49"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178" fontId="2" fillId="0" borderId="1" xfId="0" applyNumberFormat="1" applyFont="1" applyBorder="1">
      <alignment vertical="center"/>
    </xf>
    <xf numFmtId="178" fontId="2" fillId="4" borderId="1" xfId="0" applyNumberFormat="1" applyFont="1" applyFill="1" applyBorder="1" applyAlignment="1">
      <alignment vertical="center" shrinkToFit="1"/>
    </xf>
    <xf numFmtId="187" fontId="2" fillId="0" borderId="1" xfId="0" applyNumberFormat="1" applyFont="1" applyBorder="1" applyAlignment="1">
      <alignment horizontal="center" vertical="center"/>
    </xf>
    <xf numFmtId="42" fontId="2" fillId="0" borderId="1" xfId="0" applyNumberFormat="1" applyFont="1" applyBorder="1">
      <alignment vertical="center"/>
    </xf>
    <xf numFmtId="49" fontId="2" fillId="0" borderId="0" xfId="0" applyNumberFormat="1" applyFont="1">
      <alignment vertical="center"/>
    </xf>
    <xf numFmtId="0" fontId="6" fillId="0" borderId="1" xfId="0" applyFont="1" applyBorder="1" applyAlignment="1">
      <alignment horizontal="center" vertical="center"/>
    </xf>
    <xf numFmtId="188" fontId="2" fillId="0" borderId="1" xfId="0" applyNumberFormat="1" applyFont="1" applyBorder="1">
      <alignment vertical="center"/>
    </xf>
    <xf numFmtId="189" fontId="2" fillId="0" borderId="1" xfId="0" applyNumberFormat="1" applyFont="1" applyBorder="1">
      <alignment vertical="center"/>
    </xf>
    <xf numFmtId="190" fontId="2" fillId="4" borderId="1" xfId="0" applyNumberFormat="1" applyFont="1" applyFill="1" applyBorder="1" applyAlignment="1">
      <alignment horizontal="right" vertical="center"/>
    </xf>
    <xf numFmtId="0" fontId="10" fillId="0" borderId="0" xfId="0" applyFont="1" applyAlignment="1">
      <alignment vertical="center" shrinkToFi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horizontal="left" vertical="center" shrinkToFit="1"/>
    </xf>
    <xf numFmtId="183" fontId="11" fillId="0" borderId="0" xfId="0" applyNumberFormat="1" applyFont="1" applyAlignment="1">
      <alignment horizontal="center" vertical="center"/>
    </xf>
    <xf numFmtId="0" fontId="11" fillId="0" borderId="0" xfId="0" applyFont="1" applyAlignment="1">
      <alignment horizontal="left" vertical="center"/>
    </xf>
    <xf numFmtId="0" fontId="10" fillId="0" borderId="11" xfId="0" applyFont="1" applyBorder="1" applyAlignment="1">
      <alignment horizontal="left" vertical="center"/>
    </xf>
    <xf numFmtId="0" fontId="10" fillId="2" borderId="11" xfId="0" applyFont="1" applyFill="1" applyBorder="1" applyAlignment="1">
      <alignment horizontal="left" vertical="center" shrinkToFit="1"/>
    </xf>
    <xf numFmtId="0" fontId="10" fillId="2" borderId="10" xfId="0" applyFont="1" applyFill="1" applyBorder="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wrapText="1"/>
    </xf>
    <xf numFmtId="186" fontId="10" fillId="0" borderId="0" xfId="0" applyNumberFormat="1" applyFont="1" applyAlignment="1">
      <alignment horizontal="center" vertical="center"/>
    </xf>
    <xf numFmtId="178" fontId="13" fillId="0" borderId="0" xfId="0" applyNumberFormat="1" applyFont="1" applyAlignment="1">
      <alignment horizontal="right" vertical="center"/>
    </xf>
    <xf numFmtId="0" fontId="10" fillId="0" borderId="10" xfId="0" applyFont="1" applyBorder="1" applyAlignment="1">
      <alignment horizontal="left" vertical="center"/>
    </xf>
    <xf numFmtId="0" fontId="10" fillId="2" borderId="9" xfId="0" applyFont="1" applyFill="1" applyBorder="1" applyAlignment="1">
      <alignment horizontal="left" vertical="center" shrinkToFit="1"/>
    </xf>
    <xf numFmtId="185" fontId="10" fillId="0" borderId="0" xfId="0" applyNumberFormat="1" applyFont="1" applyAlignment="1">
      <alignment horizontal="right" vertical="center"/>
    </xf>
    <xf numFmtId="0" fontId="6" fillId="0" borderId="0" xfId="0" applyFont="1" applyAlignment="1">
      <alignment horizontal="right" vertical="top"/>
    </xf>
    <xf numFmtId="0" fontId="10" fillId="0" borderId="0" xfId="0" applyFont="1" applyAlignment="1">
      <alignment horizontal="left" vertical="center"/>
    </xf>
    <xf numFmtId="0" fontId="10" fillId="2" borderId="0" xfId="0" applyFont="1" applyFill="1" applyAlignment="1">
      <alignment horizontal="left" vertical="center" shrinkToFit="1"/>
    </xf>
    <xf numFmtId="181" fontId="10" fillId="2" borderId="6" xfId="0" applyNumberFormat="1" applyFont="1" applyFill="1" applyBorder="1" applyAlignment="1">
      <alignment horizontal="center" vertical="center"/>
    </xf>
    <xf numFmtId="181" fontId="10" fillId="2" borderId="7" xfId="0" applyNumberFormat="1" applyFont="1" applyFill="1" applyBorder="1" applyAlignment="1">
      <alignment horizontal="center" vertical="center"/>
    </xf>
    <xf numFmtId="181" fontId="10" fillId="2" borderId="8" xfId="0" applyNumberFormat="1" applyFont="1" applyFill="1" applyBorder="1" applyAlignment="1">
      <alignment horizontal="center" vertical="center"/>
    </xf>
    <xf numFmtId="0" fontId="10" fillId="0" borderId="9"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181" fontId="19" fillId="0" borderId="0" xfId="0" applyNumberFormat="1" applyFont="1" applyAlignment="1">
      <alignment horizontal="left" vertical="center"/>
    </xf>
    <xf numFmtId="0" fontId="10" fillId="0" borderId="9" xfId="0" applyFont="1" applyBorder="1" applyAlignment="1">
      <alignment horizontal="left" vertical="center" shrinkToFit="1"/>
    </xf>
    <xf numFmtId="185" fontId="10" fillId="3" borderId="0" xfId="0" applyNumberFormat="1" applyFont="1" applyFill="1" applyAlignment="1">
      <alignment horizontal="right" vertical="center"/>
    </xf>
    <xf numFmtId="0" fontId="10" fillId="0" borderId="11" xfId="0" applyFont="1" applyBorder="1" applyAlignment="1">
      <alignment horizontal="left" vertical="center" shrinkToFit="1"/>
    </xf>
    <xf numFmtId="0" fontId="10" fillId="0" borderId="1" xfId="0" applyFont="1" applyBorder="1" applyAlignment="1">
      <alignment horizontal="center" vertical="center"/>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0" fillId="2" borderId="1" xfId="0" applyFont="1" applyFill="1" applyBorder="1" applyAlignment="1">
      <alignment horizontal="center" vertical="center"/>
    </xf>
    <xf numFmtId="184" fontId="14" fillId="2" borderId="6" xfId="0" applyNumberFormat="1" applyFont="1" applyFill="1" applyBorder="1" applyAlignment="1">
      <alignment horizontal="center" vertical="center"/>
    </xf>
    <xf numFmtId="184" fontId="14" fillId="2" borderId="7" xfId="0" applyNumberFormat="1" applyFont="1" applyFill="1" applyBorder="1" applyAlignment="1">
      <alignment horizontal="center" vertical="center"/>
    </xf>
    <xf numFmtId="184" fontId="14" fillId="2" borderId="8"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3"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625231</xdr:colOff>
      <xdr:row>30</xdr:row>
      <xdr:rowOff>56906</xdr:rowOff>
    </xdr:from>
    <xdr:to>
      <xdr:col>10</xdr:col>
      <xdr:colOff>895594</xdr:colOff>
      <xdr:row>36</xdr:row>
      <xdr:rowOff>63501</xdr:rowOff>
    </xdr:to>
    <xdr:sp macro="" textlink="">
      <xdr:nvSpPr>
        <xdr:cNvPr id="2" name="四角形: 角を丸くする 1">
          <a:extLst>
            <a:ext uri="{FF2B5EF4-FFF2-40B4-BE49-F238E27FC236}">
              <a16:creationId xmlns:a16="http://schemas.microsoft.com/office/drawing/2014/main" id="{C319099C-0A19-956C-C3B7-46B3289481E7}"/>
            </a:ext>
          </a:extLst>
        </xdr:cNvPr>
        <xdr:cNvSpPr/>
      </xdr:nvSpPr>
      <xdr:spPr>
        <a:xfrm>
          <a:off x="6662616" y="6944214"/>
          <a:ext cx="1291247" cy="1384056"/>
        </a:xfrm>
        <a:prstGeom prst="roundRect">
          <a:avLst>
            <a:gd name="adj" fmla="val 5944"/>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＜備考＞</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84748</xdr:colOff>
      <xdr:row>36</xdr:row>
      <xdr:rowOff>117230</xdr:rowOff>
    </xdr:from>
    <xdr:to>
      <xdr:col>7</xdr:col>
      <xdr:colOff>886557</xdr:colOff>
      <xdr:row>39</xdr:row>
      <xdr:rowOff>140188</xdr:rowOff>
    </xdr:to>
    <xdr:sp macro="" textlink="">
      <xdr:nvSpPr>
        <xdr:cNvPr id="3" name="四角形: 角を丸くする 2">
          <a:extLst>
            <a:ext uri="{FF2B5EF4-FFF2-40B4-BE49-F238E27FC236}">
              <a16:creationId xmlns:a16="http://schemas.microsoft.com/office/drawing/2014/main" id="{D5AD24E8-F8DA-2B63-7E0C-9D5DFFC32E68}"/>
            </a:ext>
          </a:extLst>
        </xdr:cNvPr>
        <xdr:cNvSpPr/>
      </xdr:nvSpPr>
      <xdr:spPr>
        <a:xfrm>
          <a:off x="158017" y="8294076"/>
          <a:ext cx="5725502" cy="704362"/>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ゴシック" panose="020B0609070205080204" pitchFamily="49" charset="-128"/>
              <a:ea typeface="ＭＳ ゴシック" panose="020B0609070205080204" pitchFamily="49" charset="-128"/>
            </a:rPr>
            <a:t>本シートの青色部分を全て（緑は必要に応じて）埋めたのち、申請書シート及び請求書シートを作成してください。</a:t>
          </a:r>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000">
              <a:solidFill>
                <a:srgbClr val="FF0000"/>
              </a:solidFill>
              <a:latin typeface="ＭＳ ゴシック" panose="020B0609070205080204" pitchFamily="49" charset="-128"/>
              <a:ea typeface="ＭＳ ゴシック" panose="020B0609070205080204" pitchFamily="49" charset="-128"/>
            </a:rPr>
            <a:t>】</a:t>
          </a:r>
        </a:p>
        <a:p>
          <a:pPr algn="l"/>
          <a:r>
            <a:rPr kumimoji="1" lang="en-US" altLang="ja-JP" sz="1000">
              <a:solidFill>
                <a:srgbClr val="FF0000"/>
              </a:solidFill>
              <a:latin typeface="ＭＳ ゴシック" panose="020B0609070205080204" pitchFamily="49" charset="-128"/>
              <a:ea typeface="ＭＳ ゴシック" panose="020B0609070205080204" pitchFamily="49" charset="-128"/>
            </a:rPr>
            <a:t>※</a:t>
          </a:r>
          <a:r>
            <a:rPr kumimoji="1" lang="ja-JP" altLang="en-US" sz="1000">
              <a:solidFill>
                <a:srgbClr val="FF0000"/>
              </a:solidFill>
              <a:latin typeface="ＭＳ ゴシック" panose="020B0609070205080204" pitchFamily="49" charset="-128"/>
              <a:ea typeface="ＭＳ ゴシック" panose="020B0609070205080204" pitchFamily="49" charset="-128"/>
            </a:rPr>
            <a:t>印刷して提出される場合は、全てのシートを印刷してご提出ください。</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240325</xdr:colOff>
      <xdr:row>4</xdr:row>
      <xdr:rowOff>85480</xdr:rowOff>
    </xdr:from>
    <xdr:to>
      <xdr:col>14</xdr:col>
      <xdr:colOff>504826</xdr:colOff>
      <xdr:row>10</xdr:row>
      <xdr:rowOff>38100</xdr:rowOff>
    </xdr:to>
    <xdr:sp macro="" textlink="">
      <xdr:nvSpPr>
        <xdr:cNvPr id="4" name="四角形: 角を丸くする 3">
          <a:extLst>
            <a:ext uri="{FF2B5EF4-FFF2-40B4-BE49-F238E27FC236}">
              <a16:creationId xmlns:a16="http://schemas.microsoft.com/office/drawing/2014/main" id="{1FB2111B-B313-0FD0-B601-070249DF50BC}"/>
            </a:ext>
          </a:extLst>
        </xdr:cNvPr>
        <xdr:cNvSpPr/>
      </xdr:nvSpPr>
      <xdr:spPr>
        <a:xfrm>
          <a:off x="6269650" y="999880"/>
          <a:ext cx="3912576" cy="132422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本シートの青色部分を全て（緑は必要に応じて）埋めたのち、申請書シート及び請求書シートを作成してください。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050">
              <a:solidFill>
                <a:srgbClr val="FF0000"/>
              </a:solidFill>
              <a:latin typeface="ＭＳ ゴシック" panose="020B0609070205080204" pitchFamily="49" charset="-128"/>
              <a:ea typeface="ＭＳ ゴシック" panose="020B0609070205080204" pitchFamily="49" charset="-128"/>
            </a:rPr>
            <a:t>】</a:t>
          </a:r>
        </a:p>
        <a:p>
          <a:pPr algn="l"/>
          <a:r>
            <a:rPr kumimoji="1" lang="en-US" altLang="ja-JP"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印刷して提出される場合は、全てのシートを印刷してご提出ください。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1</xdr:rowOff>
    </xdr:from>
    <xdr:to>
      <xdr:col>38</xdr:col>
      <xdr:colOff>183712</xdr:colOff>
      <xdr:row>10</xdr:row>
      <xdr:rowOff>32846</xdr:rowOff>
    </xdr:to>
    <xdr:sp macro="" textlink="">
      <xdr:nvSpPr>
        <xdr:cNvPr id="2" name="四角形: 角を丸くする 1">
          <a:extLst>
            <a:ext uri="{FF2B5EF4-FFF2-40B4-BE49-F238E27FC236}">
              <a16:creationId xmlns:a16="http://schemas.microsoft.com/office/drawing/2014/main" id="{CD334420-161B-488B-AEF8-0169DC9997C4}"/>
            </a:ext>
          </a:extLst>
        </xdr:cNvPr>
        <xdr:cNvSpPr/>
      </xdr:nvSpPr>
      <xdr:spPr>
        <a:xfrm>
          <a:off x="6043448" y="1379484"/>
          <a:ext cx="2785023" cy="95250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本シートの青色部分を全て埋めたのち、印刷して押印してください。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43</xdr:col>
      <xdr:colOff>47625</xdr:colOff>
      <xdr:row>10</xdr:row>
      <xdr:rowOff>0</xdr:rowOff>
    </xdr:to>
    <xdr:sp macro="" textlink="">
      <xdr:nvSpPr>
        <xdr:cNvPr id="2" name="四角形: 角を丸くする 1">
          <a:extLst>
            <a:ext uri="{FF2B5EF4-FFF2-40B4-BE49-F238E27FC236}">
              <a16:creationId xmlns:a16="http://schemas.microsoft.com/office/drawing/2014/main" id="{A16FDDBB-343B-4FFA-B83E-D2114B93324D}"/>
            </a:ext>
          </a:extLst>
        </xdr:cNvPr>
        <xdr:cNvSpPr/>
      </xdr:nvSpPr>
      <xdr:spPr>
        <a:xfrm>
          <a:off x="6124575" y="1371600"/>
          <a:ext cx="3857625" cy="914400"/>
        </a:xfrm>
        <a:prstGeom prst="roundRect">
          <a:avLst>
            <a:gd name="adj" fmla="val 860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本シートの青色部分を全て</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（緑は必要に応じて）</a:t>
          </a:r>
          <a:r>
            <a:rPr kumimoji="1" lang="ja-JP" altLang="en-US" sz="1100">
              <a:solidFill>
                <a:srgbClr val="FF0000"/>
              </a:solidFill>
              <a:latin typeface="ＭＳ ゴシック" panose="020B0609070205080204" pitchFamily="49" charset="-128"/>
              <a:ea typeface="ＭＳ ゴシック" panose="020B0609070205080204" pitchFamily="49" charset="-128"/>
            </a:rPr>
            <a:t>埋めたのち、印刷して押印してください。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現在の入力値は、入力例ですので、そこへ上書きしてください。</a:t>
          </a:r>
          <a:r>
            <a:rPr kumimoji="1" lang="en-US" altLang="ja-JP" sz="1100">
              <a:solidFill>
                <a:srgbClr val="FF0000"/>
              </a:solidFill>
              <a:latin typeface="ＭＳ ゴシック" panose="020B0609070205080204" pitchFamily="49" charset="-128"/>
              <a:ea typeface="ＭＳ ゴシック" panose="020B0609070205080204" pitchFamily="49" charset="-128"/>
            </a:rPr>
            <a:t>】</a:t>
          </a:r>
        </a:p>
        <a:p>
          <a:pPr algn="l"/>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A302-277C-4324-BD2E-E2B2621667FF}">
  <dimension ref="B1:L36"/>
  <sheetViews>
    <sheetView tabSelected="1" view="pageBreakPreview" zoomScaleNormal="100" zoomScaleSheetLayoutView="100" workbookViewId="0">
      <selection activeCell="C6" sqref="C6"/>
    </sheetView>
  </sheetViews>
  <sheetFormatPr defaultRowHeight="18" customHeight="1"/>
  <cols>
    <col min="1" max="1" width="1" style="2" customWidth="1"/>
    <col min="2" max="2" width="10" style="2" bestFit="1" customWidth="1"/>
    <col min="3" max="3" width="10.75" style="2" customWidth="1"/>
    <col min="4" max="7" width="11" style="2" customWidth="1"/>
    <col min="8" max="8" width="12.33203125" style="2" customWidth="1"/>
    <col min="9" max="9" width="1" style="2" customWidth="1"/>
    <col min="10" max="10" width="13.4140625" style="2" customWidth="1"/>
    <col min="11" max="13" width="8.6640625" style="2" customWidth="1"/>
    <col min="14" max="16384" width="8.6640625" style="2"/>
  </cols>
  <sheetData>
    <row r="1" spans="2:12" ht="18" customHeight="1">
      <c r="B1" s="72" t="str">
        <f>IF(申請書!O8="","",申請書!O8)</f>
        <v>市役所区</v>
      </c>
      <c r="C1" s="72"/>
      <c r="H1" s="4" t="str">
        <f>IF(K2="","",TEXT(K2,"000")&amp;"-"&amp;TEXT(L2,"00"))</f>
        <v/>
      </c>
      <c r="K1" s="63" t="s">
        <v>97</v>
      </c>
      <c r="L1" s="63" t="s">
        <v>98</v>
      </c>
    </row>
    <row r="2" spans="2:12" ht="18" customHeight="1">
      <c r="B2" s="68" t="s">
        <v>5</v>
      </c>
      <c r="C2" s="68"/>
      <c r="D2" s="68"/>
      <c r="E2" s="68"/>
      <c r="F2" s="68"/>
      <c r="G2" s="68"/>
      <c r="H2" s="68"/>
      <c r="K2" s="64"/>
      <c r="L2" s="65">
        <v>1</v>
      </c>
    </row>
    <row r="3" spans="2:12" ht="18" customHeight="1">
      <c r="K3" s="2" t="s">
        <v>102</v>
      </c>
    </row>
    <row r="4" spans="2:12" ht="18" customHeight="1">
      <c r="B4" s="69" t="s">
        <v>1</v>
      </c>
      <c r="C4" s="71" t="s">
        <v>0</v>
      </c>
      <c r="D4" s="9" t="s">
        <v>13</v>
      </c>
      <c r="E4" s="9" t="s">
        <v>14</v>
      </c>
      <c r="F4" s="9" t="s">
        <v>15</v>
      </c>
      <c r="G4" s="9" t="s">
        <v>16</v>
      </c>
      <c r="H4" s="69" t="s">
        <v>4</v>
      </c>
    </row>
    <row r="5" spans="2:12" ht="18" customHeight="1">
      <c r="B5" s="70"/>
      <c r="C5" s="70"/>
      <c r="D5" s="10" t="s">
        <v>17</v>
      </c>
      <c r="E5" s="10" t="s">
        <v>18</v>
      </c>
      <c r="F5" s="10" t="s">
        <v>19</v>
      </c>
      <c r="G5" s="10" t="s">
        <v>20</v>
      </c>
      <c r="H5" s="70"/>
    </row>
    <row r="6" spans="2:12" ht="18" customHeight="1">
      <c r="B6" s="1" t="s">
        <v>104</v>
      </c>
      <c r="C6" s="29">
        <v>46117</v>
      </c>
      <c r="D6" s="30">
        <v>3000</v>
      </c>
      <c r="E6" s="31"/>
      <c r="F6" s="31"/>
      <c r="G6" s="21">
        <f>D6-E6-F6</f>
        <v>3000</v>
      </c>
      <c r="H6" s="32"/>
    </row>
    <row r="7" spans="2:12" ht="18" customHeight="1">
      <c r="B7" s="1" t="s">
        <v>104</v>
      </c>
      <c r="C7" s="29">
        <v>46147</v>
      </c>
      <c r="D7" s="30">
        <v>3000</v>
      </c>
      <c r="E7" s="31"/>
      <c r="F7" s="31"/>
      <c r="G7" s="21">
        <f t="shared" ref="G7:G22" si="0">D7-E7-F7</f>
        <v>3000</v>
      </c>
      <c r="H7" s="32"/>
    </row>
    <row r="8" spans="2:12" ht="18" customHeight="1">
      <c r="B8" s="1" t="s">
        <v>104</v>
      </c>
      <c r="C8" s="29">
        <v>46178</v>
      </c>
      <c r="D8" s="30">
        <v>3000</v>
      </c>
      <c r="E8" s="31"/>
      <c r="F8" s="31"/>
      <c r="G8" s="21">
        <f t="shared" si="0"/>
        <v>3000</v>
      </c>
      <c r="H8" s="32"/>
    </row>
    <row r="9" spans="2:12" ht="18" customHeight="1">
      <c r="B9" s="1" t="s">
        <v>104</v>
      </c>
      <c r="C9" s="29">
        <v>46208</v>
      </c>
      <c r="D9" s="30">
        <v>3000</v>
      </c>
      <c r="E9" s="31"/>
      <c r="F9" s="31"/>
      <c r="G9" s="21">
        <f t="shared" si="0"/>
        <v>3000</v>
      </c>
      <c r="H9" s="32"/>
    </row>
    <row r="10" spans="2:12" ht="18" customHeight="1">
      <c r="B10" s="1" t="s">
        <v>104</v>
      </c>
      <c r="C10" s="29">
        <v>46239</v>
      </c>
      <c r="D10" s="30">
        <v>3000</v>
      </c>
      <c r="E10" s="31"/>
      <c r="F10" s="31"/>
      <c r="G10" s="21">
        <f t="shared" si="0"/>
        <v>3000</v>
      </c>
      <c r="H10" s="32"/>
    </row>
    <row r="11" spans="2:12" ht="18" customHeight="1">
      <c r="B11" s="1" t="s">
        <v>104</v>
      </c>
      <c r="C11" s="29">
        <v>46270</v>
      </c>
      <c r="D11" s="30">
        <v>3000</v>
      </c>
      <c r="E11" s="31"/>
      <c r="F11" s="31"/>
      <c r="G11" s="21">
        <f t="shared" si="0"/>
        <v>3000</v>
      </c>
      <c r="H11" s="32"/>
    </row>
    <row r="12" spans="2:12" ht="18" customHeight="1">
      <c r="B12" s="1" t="s">
        <v>104</v>
      </c>
      <c r="C12" s="29">
        <v>46300</v>
      </c>
      <c r="D12" s="30">
        <v>3000</v>
      </c>
      <c r="E12" s="31"/>
      <c r="F12" s="31"/>
      <c r="G12" s="21">
        <f t="shared" si="0"/>
        <v>3000</v>
      </c>
      <c r="H12" s="32"/>
    </row>
    <row r="13" spans="2:12" ht="18" customHeight="1">
      <c r="B13" s="1" t="s">
        <v>104</v>
      </c>
      <c r="C13" s="29">
        <v>46331</v>
      </c>
      <c r="D13" s="30">
        <v>3000</v>
      </c>
      <c r="E13" s="31"/>
      <c r="F13" s="31"/>
      <c r="G13" s="21">
        <f t="shared" si="0"/>
        <v>3000</v>
      </c>
      <c r="H13" s="32"/>
    </row>
    <row r="14" spans="2:12" ht="18" customHeight="1">
      <c r="B14" s="1" t="s">
        <v>104</v>
      </c>
      <c r="C14" s="29">
        <v>46361</v>
      </c>
      <c r="D14" s="30">
        <v>3000</v>
      </c>
      <c r="E14" s="31"/>
      <c r="F14" s="31"/>
      <c r="G14" s="21">
        <f t="shared" si="0"/>
        <v>3000</v>
      </c>
      <c r="H14" s="32"/>
    </row>
    <row r="15" spans="2:12" ht="18" customHeight="1">
      <c r="B15" s="1" t="s">
        <v>104</v>
      </c>
      <c r="C15" s="29">
        <v>46392</v>
      </c>
      <c r="D15" s="30">
        <v>3000</v>
      </c>
      <c r="E15" s="31"/>
      <c r="F15" s="31"/>
      <c r="G15" s="21">
        <f t="shared" si="0"/>
        <v>3000</v>
      </c>
      <c r="H15" s="32"/>
    </row>
    <row r="16" spans="2:12" ht="18" customHeight="1">
      <c r="B16" s="1" t="s">
        <v>104</v>
      </c>
      <c r="C16" s="29">
        <v>46423</v>
      </c>
      <c r="D16" s="30">
        <v>3000</v>
      </c>
      <c r="E16" s="31"/>
      <c r="F16" s="31"/>
      <c r="G16" s="21">
        <f t="shared" si="0"/>
        <v>3000</v>
      </c>
      <c r="H16" s="32"/>
    </row>
    <row r="17" spans="2:8" ht="18" customHeight="1">
      <c r="B17" s="1" t="s">
        <v>104</v>
      </c>
      <c r="C17" s="29">
        <v>46451</v>
      </c>
      <c r="D17" s="30">
        <v>3000</v>
      </c>
      <c r="E17" s="31"/>
      <c r="F17" s="31"/>
      <c r="G17" s="21">
        <f t="shared" si="0"/>
        <v>3000</v>
      </c>
      <c r="H17" s="32"/>
    </row>
    <row r="18" spans="2:8" ht="18" customHeight="1">
      <c r="B18" s="1" t="s">
        <v>104</v>
      </c>
      <c r="C18" s="29"/>
      <c r="D18" s="30"/>
      <c r="E18" s="31"/>
      <c r="F18" s="31"/>
      <c r="G18" s="21">
        <f t="shared" si="0"/>
        <v>0</v>
      </c>
      <c r="H18" s="32"/>
    </row>
    <row r="19" spans="2:8" ht="18" customHeight="1">
      <c r="B19" s="1"/>
      <c r="C19" s="19"/>
      <c r="D19" s="20"/>
      <c r="E19" s="20"/>
      <c r="F19" s="20"/>
      <c r="G19" s="21">
        <f t="shared" si="0"/>
        <v>0</v>
      </c>
      <c r="H19" s="22"/>
    </row>
    <row r="20" spans="2:8" ht="18" customHeight="1">
      <c r="B20" s="1"/>
      <c r="C20" s="19"/>
      <c r="D20" s="20"/>
      <c r="E20" s="20"/>
      <c r="F20" s="20"/>
      <c r="G20" s="21">
        <f t="shared" si="0"/>
        <v>0</v>
      </c>
      <c r="H20" s="22"/>
    </row>
    <row r="21" spans="2:8" ht="18" customHeight="1">
      <c r="B21" s="1"/>
      <c r="C21" s="19"/>
      <c r="D21" s="20"/>
      <c r="E21" s="20"/>
      <c r="F21" s="20"/>
      <c r="G21" s="21">
        <f t="shared" si="0"/>
        <v>0</v>
      </c>
      <c r="H21" s="22"/>
    </row>
    <row r="22" spans="2:8" ht="18" customHeight="1">
      <c r="B22" s="1"/>
      <c r="C22" s="19"/>
      <c r="D22" s="20"/>
      <c r="E22" s="20"/>
      <c r="F22" s="20"/>
      <c r="G22" s="21">
        <f t="shared" si="0"/>
        <v>0</v>
      </c>
      <c r="H22" s="22"/>
    </row>
    <row r="23" spans="2:8" ht="18" customHeight="1">
      <c r="B23" s="1"/>
      <c r="C23" s="19"/>
      <c r="D23" s="20"/>
      <c r="E23" s="20"/>
      <c r="F23" s="20"/>
      <c r="G23" s="21"/>
      <c r="H23" s="22"/>
    </row>
    <row r="25" spans="2:8" ht="18" customHeight="1">
      <c r="C25" s="2" t="s">
        <v>45</v>
      </c>
      <c r="F25" s="2" t="s">
        <v>21</v>
      </c>
    </row>
    <row r="26" spans="2:8" ht="18" customHeight="1">
      <c r="C26" s="11" t="s">
        <v>1</v>
      </c>
      <c r="D26" s="14" t="s">
        <v>22</v>
      </c>
      <c r="F26" s="11" t="s">
        <v>1</v>
      </c>
      <c r="G26" s="14" t="s">
        <v>2</v>
      </c>
    </row>
    <row r="27" spans="2:8" ht="18" customHeight="1">
      <c r="C27" s="12" t="str">
        <f>F27</f>
        <v>令和8年度</v>
      </c>
      <c r="D27" s="7">
        <f ca="1">ROUNDDOWN(SUMIF($B$4:$G$23,C27,$G$4:$G$23)/2,-3)</f>
        <v>18000</v>
      </c>
      <c r="F27" s="12" t="s">
        <v>104</v>
      </c>
      <c r="G27" s="7">
        <f ca="1">SUMIF($B$4:$G$23,F27,$G$4:$G$23)</f>
        <v>36000</v>
      </c>
    </row>
    <row r="28" spans="2:8" ht="18" customHeight="1">
      <c r="C28" s="13"/>
      <c r="D28" s="8">
        <f ca="1">ROUNDDOWN(SUMIF($B$4:$G$23,C28,$G$4:$G$23)/2,-3)</f>
        <v>0</v>
      </c>
      <c r="F28" s="13"/>
      <c r="G28" s="8">
        <f ca="1">SUMIF($B$4:$G$23,F28,$G$4:$G$23)</f>
        <v>0</v>
      </c>
    </row>
    <row r="29" spans="2:8" ht="18" customHeight="1">
      <c r="C29" s="11" t="s">
        <v>22</v>
      </c>
      <c r="D29" s="3">
        <f ca="1">MIN($D$27,$D$35)</f>
        <v>18000</v>
      </c>
      <c r="F29" s="11" t="s">
        <v>3</v>
      </c>
      <c r="G29" s="3">
        <f ca="1">SUM(G27:G28)</f>
        <v>36000</v>
      </c>
    </row>
    <row r="30" spans="2:8" ht="18" customHeight="1">
      <c r="D30" s="46" t="str">
        <f ca="1">IF(D29=(ROUNDDOWN(G28/2,-3)+ROUNDDOWN(G27/2,-3)),"","上限適用")</f>
        <v/>
      </c>
    </row>
    <row r="31" spans="2:8" ht="18" customHeight="1">
      <c r="C31" s="2" t="s">
        <v>46</v>
      </c>
      <c r="F31" s="2" t="s">
        <v>6</v>
      </c>
    </row>
    <row r="32" spans="2:8" ht="18" customHeight="1">
      <c r="C32" s="11" t="s">
        <v>43</v>
      </c>
      <c r="D32" s="14" t="s">
        <v>44</v>
      </c>
      <c r="F32" s="1" t="s">
        <v>7</v>
      </c>
      <c r="G32" s="1" t="s">
        <v>11</v>
      </c>
    </row>
    <row r="33" spans="3:7" ht="18" customHeight="1">
      <c r="C33" s="26" t="s">
        <v>40</v>
      </c>
      <c r="D33" s="17">
        <v>20</v>
      </c>
      <c r="F33" s="15" t="s">
        <v>8</v>
      </c>
      <c r="G33" s="17">
        <v>30</v>
      </c>
    </row>
    <row r="34" spans="3:7" ht="18" customHeight="1">
      <c r="C34" s="27" t="s">
        <v>42</v>
      </c>
      <c r="D34" s="8">
        <v>8000</v>
      </c>
      <c r="F34" s="16" t="s">
        <v>9</v>
      </c>
      <c r="G34" s="18">
        <v>20</v>
      </c>
    </row>
    <row r="35" spans="3:7" ht="18" customHeight="1">
      <c r="C35" s="28" t="s">
        <v>41</v>
      </c>
      <c r="D35" s="3">
        <f>D33*D34</f>
        <v>160000</v>
      </c>
      <c r="F35" s="1" t="s">
        <v>10</v>
      </c>
      <c r="G35" s="5">
        <f>IF(G33="","",ROUND((G33-G34)/G33,3))</f>
        <v>0.33300000000000002</v>
      </c>
    </row>
    <row r="36" spans="3:7" ht="18" customHeight="1">
      <c r="F36" s="1" t="s">
        <v>12</v>
      </c>
      <c r="G36" s="6" t="str">
        <f>IF(G33="","",IF(G35&gt;=0.2,"2割以上減少","要確認"))</f>
        <v>2割以上減少</v>
      </c>
    </row>
  </sheetData>
  <mergeCells count="5">
    <mergeCell ref="B2:H2"/>
    <mergeCell ref="B4:B5"/>
    <mergeCell ref="C4:C5"/>
    <mergeCell ref="H4:H5"/>
    <mergeCell ref="B1:C1"/>
  </mergeCells>
  <phoneticPr fontId="1"/>
  <dataValidations count="1">
    <dataValidation type="list" allowBlank="1" showInputMessage="1" showErrorMessage="1" sqref="B6:B23" xr:uid="{FAF51FCC-8B25-4C43-B092-7B4E8E659EF0}">
      <formula1>$F$27:$F$28</formula1>
    </dataValidation>
  </dataValidations>
  <printOptions horizontalCentered="1"/>
  <pageMargins left="0.78740157480314965" right="0.59055118110236227" top="0.74803149606299213" bottom="0.74803149606299213"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FE7F-DA2E-4F1F-98A9-D0BD25110372}">
  <dimension ref="A1:AG31"/>
  <sheetViews>
    <sheetView view="pageBreakPreview" zoomScaleNormal="100" zoomScaleSheetLayoutView="100" workbookViewId="0">
      <selection activeCell="O6" sqref="O6:R6"/>
    </sheetView>
  </sheetViews>
  <sheetFormatPr defaultColWidth="3.1640625" defaultRowHeight="18" customHeight="1"/>
  <cols>
    <col min="1" max="24" width="3.1640625" style="23"/>
    <col min="25" max="26" width="0.9140625" style="23" customWidth="1"/>
    <col min="27" max="16384" width="3.1640625" style="23"/>
  </cols>
  <sheetData>
    <row r="1" spans="1:33" ht="18" customHeight="1">
      <c r="A1" s="24" t="s">
        <v>24</v>
      </c>
      <c r="S1" s="85" t="str">
        <f>IF(電気料金計算資料!K2="","",TEXT(電気料金計算資料!K2,"000")&amp;"-"&amp;TEXT(電気料金計算資料!L2,"00"))</f>
        <v/>
      </c>
      <c r="T1" s="85"/>
      <c r="U1" s="85"/>
      <c r="V1" s="85"/>
      <c r="W1" s="85"/>
      <c r="X1" s="85"/>
    </row>
    <row r="2" spans="1:33" ht="18" customHeight="1">
      <c r="Q2" s="84">
        <f>IF(AB2="",MAX(電気料金計算資料!$C$6:$C$23),AB2)</f>
        <v>46451</v>
      </c>
      <c r="R2" s="84"/>
      <c r="S2" s="84"/>
      <c r="T2" s="84"/>
      <c r="U2" s="84"/>
      <c r="V2" s="84"/>
      <c r="W2" s="84"/>
      <c r="X2" s="84"/>
      <c r="AB2" s="88"/>
      <c r="AC2" s="89"/>
      <c r="AD2" s="89"/>
      <c r="AE2" s="89"/>
      <c r="AF2" s="89"/>
      <c r="AG2" s="90"/>
    </row>
    <row r="3" spans="1:33" ht="18" customHeight="1">
      <c r="AB3" s="23" t="s">
        <v>47</v>
      </c>
    </row>
    <row r="4" spans="1:33" ht="18" customHeight="1">
      <c r="B4" s="23" t="s">
        <v>23</v>
      </c>
    </row>
    <row r="6" spans="1:33" ht="18" customHeight="1">
      <c r="K6" s="86" t="s">
        <v>100</v>
      </c>
      <c r="L6" s="86"/>
      <c r="M6" s="86"/>
      <c r="N6" s="86"/>
      <c r="O6" s="87" t="s">
        <v>96</v>
      </c>
      <c r="P6" s="87"/>
      <c r="Q6" s="87"/>
      <c r="R6" s="87"/>
      <c r="S6" s="67"/>
      <c r="T6" s="67"/>
      <c r="U6" s="67"/>
      <c r="V6" s="67"/>
      <c r="W6" s="67"/>
      <c r="X6" s="67"/>
    </row>
    <row r="7" spans="1:33" ht="18" customHeight="1">
      <c r="K7" s="91" t="s">
        <v>25</v>
      </c>
      <c r="L7" s="91"/>
      <c r="M7" s="91"/>
      <c r="N7" s="91"/>
      <c r="O7" s="83" t="s">
        <v>50</v>
      </c>
      <c r="P7" s="83"/>
      <c r="Q7" s="83"/>
      <c r="R7" s="83"/>
      <c r="S7" s="83"/>
      <c r="T7" s="83"/>
      <c r="U7" s="83"/>
      <c r="V7" s="83"/>
      <c r="W7" s="83"/>
      <c r="X7" s="83"/>
    </row>
    <row r="8" spans="1:33" ht="18" customHeight="1">
      <c r="K8" s="82" t="s">
        <v>26</v>
      </c>
      <c r="L8" s="82"/>
      <c r="M8" s="82"/>
      <c r="N8" s="82"/>
      <c r="O8" s="77" t="s">
        <v>106</v>
      </c>
      <c r="P8" s="77"/>
      <c r="Q8" s="77"/>
      <c r="R8" s="77"/>
      <c r="S8" s="77"/>
      <c r="T8" s="77"/>
      <c r="U8" s="77"/>
      <c r="V8" s="77"/>
      <c r="W8" s="77"/>
      <c r="X8" s="77"/>
    </row>
    <row r="9" spans="1:33" ht="18" customHeight="1">
      <c r="K9" s="82" t="s">
        <v>27</v>
      </c>
      <c r="L9" s="82"/>
      <c r="M9" s="82"/>
      <c r="N9" s="82"/>
      <c r="O9" s="77" t="s">
        <v>51</v>
      </c>
      <c r="P9" s="77"/>
      <c r="Q9" s="77"/>
      <c r="R9" s="77"/>
      <c r="S9" s="77"/>
      <c r="T9" s="77"/>
      <c r="U9" s="77"/>
      <c r="V9" s="77"/>
      <c r="W9" s="77"/>
      <c r="X9" s="77"/>
    </row>
    <row r="10" spans="1:33" ht="18" customHeight="1">
      <c r="K10" s="75" t="s">
        <v>48</v>
      </c>
      <c r="L10" s="75"/>
      <c r="M10" s="75"/>
      <c r="N10" s="75"/>
      <c r="O10" s="76" t="s">
        <v>52</v>
      </c>
      <c r="P10" s="76"/>
      <c r="Q10" s="76"/>
      <c r="R10" s="76"/>
      <c r="S10" s="76"/>
      <c r="T10" s="76"/>
      <c r="U10" s="76"/>
      <c r="V10" s="76"/>
      <c r="W10" s="76"/>
      <c r="X10" s="76"/>
    </row>
    <row r="11" spans="1:33" ht="18" customHeight="1">
      <c r="K11" s="33"/>
      <c r="L11" s="33"/>
      <c r="M11" s="33"/>
      <c r="N11" s="33"/>
      <c r="O11" s="33"/>
      <c r="P11" s="33"/>
      <c r="Q11" s="33"/>
      <c r="R11" s="33"/>
      <c r="S11" s="33"/>
      <c r="T11" s="33"/>
      <c r="U11" s="33"/>
      <c r="V11" s="33"/>
      <c r="W11" s="33"/>
      <c r="X11" s="33"/>
    </row>
    <row r="13" spans="1:33" ht="18" customHeight="1">
      <c r="C13" s="78" t="s">
        <v>28</v>
      </c>
      <c r="D13" s="78"/>
      <c r="E13" s="78"/>
      <c r="F13" s="78"/>
      <c r="G13" s="78"/>
      <c r="H13" s="78"/>
      <c r="I13" s="78"/>
      <c r="J13" s="78"/>
      <c r="K13" s="78"/>
      <c r="L13" s="78"/>
      <c r="M13" s="78"/>
      <c r="N13" s="78"/>
      <c r="O13" s="78"/>
      <c r="P13" s="78"/>
      <c r="Q13" s="78"/>
      <c r="R13" s="78"/>
      <c r="S13" s="78"/>
      <c r="T13" s="78"/>
      <c r="U13" s="78"/>
      <c r="V13" s="78"/>
      <c r="W13" s="78"/>
    </row>
    <row r="14" spans="1:33" ht="18" customHeight="1">
      <c r="C14" s="25"/>
      <c r="D14" s="25"/>
      <c r="E14" s="25"/>
      <c r="F14" s="25"/>
      <c r="G14" s="25"/>
      <c r="H14" s="25"/>
      <c r="I14" s="25"/>
      <c r="J14" s="25"/>
      <c r="K14" s="25"/>
      <c r="L14" s="25"/>
      <c r="M14" s="25"/>
      <c r="N14" s="25"/>
      <c r="O14" s="25"/>
      <c r="P14" s="25"/>
      <c r="Q14" s="25"/>
      <c r="R14" s="25"/>
      <c r="S14" s="25"/>
      <c r="T14" s="25"/>
      <c r="U14" s="25"/>
      <c r="V14" s="25"/>
      <c r="W14" s="25"/>
    </row>
    <row r="16" spans="1:33" ht="18" customHeight="1">
      <c r="B16" s="79" t="s">
        <v>29</v>
      </c>
      <c r="C16" s="79"/>
      <c r="D16" s="79"/>
      <c r="E16" s="79"/>
      <c r="F16" s="79"/>
      <c r="G16" s="79"/>
      <c r="H16" s="79"/>
      <c r="I16" s="79"/>
      <c r="J16" s="79"/>
      <c r="K16" s="79"/>
      <c r="L16" s="79"/>
      <c r="M16" s="79"/>
      <c r="N16" s="79"/>
      <c r="O16" s="79"/>
      <c r="P16" s="79"/>
      <c r="Q16" s="79"/>
      <c r="R16" s="79"/>
      <c r="S16" s="79"/>
      <c r="T16" s="79"/>
      <c r="U16" s="79"/>
      <c r="V16" s="79"/>
      <c r="W16" s="79"/>
      <c r="X16" s="79"/>
    </row>
    <row r="17" spans="2:24" ht="18" customHeight="1">
      <c r="B17" s="79"/>
      <c r="C17" s="79"/>
      <c r="D17" s="79"/>
      <c r="E17" s="79"/>
      <c r="F17" s="79"/>
      <c r="G17" s="79"/>
      <c r="H17" s="79"/>
      <c r="I17" s="79"/>
      <c r="J17" s="79"/>
      <c r="K17" s="79"/>
      <c r="L17" s="79"/>
      <c r="M17" s="79"/>
      <c r="N17" s="79"/>
      <c r="O17" s="79"/>
      <c r="P17" s="79"/>
      <c r="Q17" s="79"/>
      <c r="R17" s="79"/>
      <c r="S17" s="79"/>
      <c r="T17" s="79"/>
      <c r="U17" s="79"/>
      <c r="V17" s="79"/>
      <c r="W17" s="79"/>
      <c r="X17" s="79"/>
    </row>
    <row r="20" spans="2:24" ht="18" customHeight="1">
      <c r="E20" s="23" t="s">
        <v>30</v>
      </c>
      <c r="K20" s="81">
        <f ca="1">電気料金計算資料!D29</f>
        <v>18000</v>
      </c>
      <c r="L20" s="81"/>
      <c r="M20" s="81"/>
      <c r="N20" s="81"/>
      <c r="O20" s="81"/>
      <c r="P20" s="81"/>
      <c r="Q20" s="81"/>
      <c r="R20" s="81"/>
      <c r="T20" s="23" t="s">
        <v>35</v>
      </c>
    </row>
    <row r="22" spans="2:24" ht="18" customHeight="1">
      <c r="E22" s="23" t="s">
        <v>31</v>
      </c>
      <c r="K22" s="81">
        <f ca="1">電気料金計算資料!G29</f>
        <v>36000</v>
      </c>
      <c r="L22" s="81"/>
      <c r="M22" s="81"/>
      <c r="N22" s="81"/>
      <c r="O22" s="81"/>
      <c r="P22" s="81"/>
      <c r="Q22" s="81"/>
      <c r="R22" s="81"/>
      <c r="T22" s="23" t="s">
        <v>35</v>
      </c>
    </row>
    <row r="24" spans="2:24" ht="18" customHeight="1">
      <c r="E24" s="23" t="s">
        <v>32</v>
      </c>
      <c r="F24" s="80">
        <f>MIN(電気料金計算資料!C4:C23)</f>
        <v>46117</v>
      </c>
      <c r="G24" s="80"/>
      <c r="H24" s="80"/>
      <c r="I24" s="80"/>
      <c r="J24" s="80"/>
      <c r="K24" s="80"/>
      <c r="L24" s="23" t="s">
        <v>33</v>
      </c>
      <c r="N24" s="80">
        <f>MAX(電気料金計算資料!C4:C23)</f>
        <v>46451</v>
      </c>
      <c r="O24" s="80"/>
      <c r="P24" s="80"/>
      <c r="Q24" s="80"/>
      <c r="R24" s="80"/>
      <c r="S24" s="80"/>
      <c r="T24" s="23" t="s">
        <v>34</v>
      </c>
    </row>
    <row r="28" spans="2:24" ht="18" customHeight="1">
      <c r="D28" s="23" t="s">
        <v>36</v>
      </c>
    </row>
    <row r="29" spans="2:24" ht="18" customHeight="1">
      <c r="E29" s="23" t="s">
        <v>37</v>
      </c>
      <c r="T29" s="73">
        <f>電気料金計算資料!$D$33</f>
        <v>20</v>
      </c>
      <c r="U29" s="73"/>
    </row>
    <row r="30" spans="2:24" ht="18" customHeight="1">
      <c r="E30" s="23" t="s">
        <v>38</v>
      </c>
    </row>
    <row r="31" spans="2:24" ht="18" customHeight="1">
      <c r="E31" s="23" t="s">
        <v>39</v>
      </c>
      <c r="T31" s="74" t="str">
        <f>IF(電気料金計算資料!G33="","",IF(電気料金計算資料!G35&gt;=0.2,"","要確認"))</f>
        <v/>
      </c>
      <c r="U31" s="74"/>
      <c r="V31" s="74"/>
      <c r="W31" s="74"/>
    </row>
  </sheetData>
  <mergeCells count="21">
    <mergeCell ref="S1:X1"/>
    <mergeCell ref="K6:N6"/>
    <mergeCell ref="O6:R6"/>
    <mergeCell ref="AB2:AG2"/>
    <mergeCell ref="K7:N7"/>
    <mergeCell ref="K8:N8"/>
    <mergeCell ref="K9:N9"/>
    <mergeCell ref="O7:X7"/>
    <mergeCell ref="O8:X8"/>
    <mergeCell ref="Q2:X2"/>
    <mergeCell ref="T29:U29"/>
    <mergeCell ref="T31:W31"/>
    <mergeCell ref="K10:N10"/>
    <mergeCell ref="O10:X10"/>
    <mergeCell ref="O9:X9"/>
    <mergeCell ref="C13:W13"/>
    <mergeCell ref="B16:X17"/>
    <mergeCell ref="F24:K24"/>
    <mergeCell ref="N24:S24"/>
    <mergeCell ref="K20:R20"/>
    <mergeCell ref="K22:R22"/>
  </mergeCells>
  <phoneticPr fontId="1"/>
  <printOptions horizontalCentered="1"/>
  <pageMargins left="0.98425196850393704" right="0.59055118110236227" top="0.74803149606299213" bottom="0.74803149606299213" header="0.31496062992125984" footer="0.31496062992125984"/>
  <pageSetup paperSize="9" orientation="portrait" blackAndWhite="1"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C7B-1F6B-4078-8943-C744EFA5852A}">
  <dimension ref="A1:AO40"/>
  <sheetViews>
    <sheetView view="pageBreakPreview" zoomScaleNormal="100" zoomScaleSheetLayoutView="100" workbookViewId="0">
      <selection activeCell="G28" sqref="G28:N28"/>
    </sheetView>
  </sheetViews>
  <sheetFormatPr defaultColWidth="3.1640625" defaultRowHeight="18" customHeight="1"/>
  <cols>
    <col min="1" max="24" width="3.1640625" style="23"/>
    <col min="25" max="26" width="1.1640625" style="23" customWidth="1"/>
    <col min="27" max="16384" width="3.1640625" style="23"/>
  </cols>
  <sheetData>
    <row r="1" spans="1:41" ht="18" customHeight="1">
      <c r="A1" s="24" t="s">
        <v>49</v>
      </c>
    </row>
    <row r="2" spans="1:41" ht="18" customHeight="1">
      <c r="Q2" s="98" t="s">
        <v>105</v>
      </c>
      <c r="R2" s="98"/>
      <c r="S2" s="98"/>
      <c r="T2" s="98"/>
      <c r="U2" s="98"/>
      <c r="V2" s="98"/>
      <c r="W2" s="98"/>
      <c r="X2" s="98"/>
      <c r="AB2" s="96" t="str">
        <f>IF(Q2&lt;申請書!Q2,"←申請日より後の日を入力ください。","")</f>
        <v/>
      </c>
      <c r="AC2" s="96"/>
      <c r="AD2" s="96"/>
      <c r="AE2" s="96"/>
      <c r="AF2" s="96"/>
      <c r="AG2" s="96"/>
      <c r="AH2" s="96"/>
      <c r="AI2" s="96"/>
      <c r="AJ2" s="96"/>
      <c r="AK2" s="96"/>
      <c r="AL2" s="96"/>
      <c r="AM2" s="96"/>
      <c r="AN2" s="96"/>
      <c r="AO2" s="96"/>
    </row>
    <row r="3" spans="1:41" ht="18" customHeight="1">
      <c r="AB3" s="23" t="s">
        <v>76</v>
      </c>
    </row>
    <row r="4" spans="1:41" ht="18" customHeight="1">
      <c r="B4" s="23" t="s">
        <v>23</v>
      </c>
    </row>
    <row r="7" spans="1:41" ht="18" customHeight="1">
      <c r="K7" s="91" t="s">
        <v>25</v>
      </c>
      <c r="L7" s="91"/>
      <c r="M7" s="91"/>
      <c r="N7" s="91"/>
      <c r="O7" s="97" t="str">
        <f>IF(申請書!O7="","",申請書!O7)</f>
        <v>輪島市二ツ屋町２－２９</v>
      </c>
      <c r="P7" s="97"/>
      <c r="Q7" s="97"/>
      <c r="R7" s="97"/>
      <c r="S7" s="97"/>
      <c r="T7" s="97"/>
      <c r="U7" s="97"/>
      <c r="V7" s="97"/>
      <c r="W7" s="97"/>
      <c r="X7" s="97"/>
    </row>
    <row r="8" spans="1:41" ht="18" customHeight="1">
      <c r="K8" s="82" t="s">
        <v>26</v>
      </c>
      <c r="L8" s="82"/>
      <c r="M8" s="82"/>
      <c r="N8" s="82"/>
      <c r="O8" s="97" t="str">
        <f>IF(申請書!O8="","",申請書!O8)</f>
        <v>市役所区</v>
      </c>
      <c r="P8" s="97"/>
      <c r="Q8" s="97"/>
      <c r="R8" s="97"/>
      <c r="S8" s="97"/>
      <c r="T8" s="97"/>
      <c r="U8" s="97"/>
      <c r="V8" s="97"/>
      <c r="W8" s="97"/>
      <c r="X8" s="97"/>
    </row>
    <row r="9" spans="1:41" ht="18" customHeight="1">
      <c r="K9" s="82" t="s">
        <v>27</v>
      </c>
      <c r="L9" s="82"/>
      <c r="M9" s="82"/>
      <c r="N9" s="82"/>
      <c r="O9" s="97" t="str">
        <f>IF(申請書!O9="","",申請書!O9)</f>
        <v>区長　輪島　太郎</v>
      </c>
      <c r="P9" s="97"/>
      <c r="Q9" s="97"/>
      <c r="R9" s="97"/>
      <c r="S9" s="97"/>
      <c r="T9" s="97"/>
      <c r="U9" s="97"/>
      <c r="V9" s="97"/>
      <c r="W9" s="97"/>
      <c r="X9" s="97"/>
    </row>
    <row r="10" spans="1:41" ht="18" customHeight="1">
      <c r="K10" s="75" t="str">
        <f>IF(申請書!O10="","",申請書!K10)</f>
        <v>（連絡先）</v>
      </c>
      <c r="L10" s="75"/>
      <c r="M10" s="75"/>
      <c r="N10" s="75"/>
      <c r="O10" s="99" t="str">
        <f>IF(申請書!O10="","",申請書!O10)</f>
        <v>0768-23-1111</v>
      </c>
      <c r="P10" s="99"/>
      <c r="Q10" s="99"/>
      <c r="R10" s="99"/>
      <c r="S10" s="99"/>
      <c r="T10" s="99"/>
      <c r="U10" s="99"/>
      <c r="V10" s="99"/>
      <c r="W10" s="99"/>
      <c r="X10" s="99"/>
    </row>
    <row r="11" spans="1:41" ht="18" customHeight="1">
      <c r="K11" s="33"/>
      <c r="L11" s="33"/>
      <c r="M11" s="33"/>
      <c r="N11" s="33"/>
      <c r="O11" s="33"/>
      <c r="P11" s="33"/>
      <c r="Q11" s="33"/>
      <c r="R11" s="33"/>
      <c r="S11" s="33"/>
      <c r="T11" s="33"/>
      <c r="U11" s="33"/>
      <c r="V11" s="33"/>
      <c r="W11" s="33"/>
      <c r="X11" s="33"/>
    </row>
    <row r="13" spans="1:41" ht="18" customHeight="1">
      <c r="C13" s="78" t="s">
        <v>53</v>
      </c>
      <c r="D13" s="78"/>
      <c r="E13" s="78"/>
      <c r="F13" s="78"/>
      <c r="G13" s="78"/>
      <c r="H13" s="78"/>
      <c r="I13" s="78"/>
      <c r="J13" s="78"/>
      <c r="K13" s="78"/>
      <c r="L13" s="78"/>
      <c r="M13" s="78"/>
      <c r="N13" s="78"/>
      <c r="O13" s="78"/>
      <c r="P13" s="78"/>
      <c r="Q13" s="78"/>
      <c r="R13" s="78"/>
      <c r="S13" s="78"/>
      <c r="T13" s="78"/>
      <c r="U13" s="78"/>
      <c r="V13" s="78"/>
      <c r="W13" s="78"/>
    </row>
    <row r="14" spans="1:41" ht="18" customHeight="1">
      <c r="C14" s="25"/>
      <c r="D14" s="25"/>
      <c r="E14" s="25"/>
      <c r="F14" s="25"/>
      <c r="G14" s="25"/>
      <c r="H14" s="25"/>
      <c r="I14" s="25"/>
      <c r="J14" s="25"/>
      <c r="K14" s="25"/>
      <c r="L14" s="25"/>
      <c r="M14" s="25"/>
      <c r="N14" s="25"/>
      <c r="O14" s="25"/>
      <c r="P14" s="25"/>
      <c r="Q14" s="25"/>
      <c r="R14" s="25"/>
      <c r="S14" s="25"/>
      <c r="T14" s="25"/>
      <c r="U14" s="25"/>
      <c r="V14" s="25"/>
      <c r="W14" s="25"/>
    </row>
    <row r="16" spans="1:41" ht="18" customHeight="1">
      <c r="B16" s="79" t="s">
        <v>54</v>
      </c>
      <c r="C16" s="79"/>
      <c r="D16" s="79"/>
      <c r="E16" s="79"/>
      <c r="F16" s="79"/>
      <c r="G16" s="79"/>
      <c r="H16" s="79"/>
      <c r="I16" s="79"/>
      <c r="J16" s="79"/>
      <c r="K16" s="79"/>
      <c r="L16" s="79"/>
      <c r="M16" s="79"/>
      <c r="N16" s="79"/>
      <c r="O16" s="79"/>
      <c r="P16" s="79"/>
      <c r="Q16" s="79"/>
      <c r="R16" s="79"/>
      <c r="S16" s="79"/>
      <c r="T16" s="79"/>
      <c r="U16" s="79"/>
      <c r="V16" s="79"/>
      <c r="W16" s="79"/>
      <c r="X16" s="79"/>
    </row>
    <row r="17" spans="2:24" ht="18" customHeight="1">
      <c r="B17" s="79"/>
      <c r="C17" s="79"/>
      <c r="D17" s="79"/>
      <c r="E17" s="79"/>
      <c r="F17" s="79"/>
      <c r="G17" s="79"/>
      <c r="H17" s="79"/>
      <c r="I17" s="79"/>
      <c r="J17" s="79"/>
      <c r="K17" s="79"/>
      <c r="L17" s="79"/>
      <c r="M17" s="79"/>
      <c r="N17" s="79"/>
      <c r="O17" s="79"/>
      <c r="P17" s="79"/>
      <c r="Q17" s="79"/>
      <c r="R17" s="79"/>
      <c r="S17" s="79"/>
      <c r="T17" s="79"/>
      <c r="U17" s="79"/>
      <c r="V17" s="79"/>
      <c r="W17" s="79"/>
      <c r="X17" s="79"/>
    </row>
    <row r="18" spans="2:24" ht="18" customHeight="1">
      <c r="B18" s="79"/>
      <c r="C18" s="79"/>
      <c r="D18" s="79"/>
      <c r="E18" s="79"/>
      <c r="F18" s="79"/>
      <c r="G18" s="79"/>
      <c r="H18" s="79"/>
      <c r="I18" s="79"/>
      <c r="J18" s="79"/>
      <c r="K18" s="79"/>
      <c r="L18" s="79"/>
      <c r="M18" s="79"/>
      <c r="N18" s="79"/>
      <c r="O18" s="79"/>
      <c r="P18" s="79"/>
      <c r="Q18" s="79"/>
      <c r="R18" s="79"/>
      <c r="S18" s="79"/>
      <c r="T18" s="79"/>
      <c r="U18" s="79"/>
      <c r="V18" s="79"/>
      <c r="W18" s="79"/>
      <c r="X18" s="79"/>
    </row>
    <row r="19" spans="2:24" ht="18" customHeight="1">
      <c r="B19" s="79"/>
      <c r="C19" s="79"/>
      <c r="D19" s="79"/>
      <c r="E19" s="79"/>
      <c r="F19" s="79"/>
      <c r="G19" s="79"/>
      <c r="H19" s="79"/>
      <c r="I19" s="79"/>
      <c r="J19" s="79"/>
      <c r="K19" s="79"/>
      <c r="L19" s="79"/>
      <c r="M19" s="79"/>
      <c r="N19" s="79"/>
      <c r="O19" s="79"/>
      <c r="P19" s="79"/>
      <c r="Q19" s="79"/>
      <c r="R19" s="79"/>
      <c r="S19" s="79"/>
      <c r="T19" s="79"/>
      <c r="U19" s="79"/>
      <c r="V19" s="79"/>
      <c r="W19" s="79"/>
      <c r="X19" s="79"/>
    </row>
    <row r="21" spans="2:24" ht="18" customHeight="1">
      <c r="K21" s="34"/>
      <c r="L21" s="34"/>
      <c r="M21" s="35" t="s">
        <v>56</v>
      </c>
      <c r="N21" s="34"/>
      <c r="O21" s="34"/>
      <c r="P21" s="34"/>
      <c r="Q21" s="34"/>
      <c r="R21" s="34"/>
    </row>
    <row r="23" spans="2:24" ht="18" customHeight="1">
      <c r="E23" s="23" t="s">
        <v>55</v>
      </c>
      <c r="K23" s="81">
        <f ca="1">電気料金計算資料!D29</f>
        <v>18000</v>
      </c>
      <c r="L23" s="81"/>
      <c r="M23" s="81"/>
      <c r="N23" s="81"/>
      <c r="O23" s="81"/>
      <c r="P23" s="81"/>
      <c r="Q23" s="81"/>
      <c r="R23" s="81"/>
      <c r="T23" s="23" t="s">
        <v>35</v>
      </c>
    </row>
    <row r="25" spans="2:24" ht="18" customHeight="1">
      <c r="F25" s="36"/>
      <c r="G25" s="36"/>
      <c r="H25" s="36"/>
      <c r="I25" s="36"/>
      <c r="J25" s="36"/>
      <c r="K25" s="36"/>
      <c r="N25" s="36"/>
      <c r="O25" s="36"/>
      <c r="P25" s="36"/>
      <c r="Q25" s="36"/>
      <c r="R25" s="36"/>
      <c r="S25" s="36"/>
    </row>
    <row r="27" spans="2:24" ht="18" customHeight="1">
      <c r="C27" s="23" t="s">
        <v>57</v>
      </c>
    </row>
    <row r="28" spans="2:24" ht="18" customHeight="1">
      <c r="C28" s="100" t="s">
        <v>58</v>
      </c>
      <c r="D28" s="100"/>
      <c r="E28" s="100"/>
      <c r="F28" s="100"/>
      <c r="G28" s="103" t="s">
        <v>72</v>
      </c>
      <c r="H28" s="103"/>
      <c r="I28" s="103"/>
      <c r="J28" s="103"/>
      <c r="K28" s="103"/>
      <c r="L28" s="103"/>
      <c r="M28" s="103"/>
      <c r="N28" s="103"/>
      <c r="O28" s="100" t="s">
        <v>60</v>
      </c>
      <c r="P28" s="100"/>
      <c r="Q28" s="100"/>
      <c r="R28" s="103" t="s">
        <v>73</v>
      </c>
      <c r="S28" s="103"/>
      <c r="T28" s="103"/>
      <c r="U28" s="103"/>
      <c r="V28" s="103"/>
      <c r="W28" s="103"/>
    </row>
    <row r="29" spans="2:24" ht="18" customHeight="1">
      <c r="C29" s="100" t="s">
        <v>59</v>
      </c>
      <c r="D29" s="100"/>
      <c r="E29" s="100"/>
      <c r="F29" s="100"/>
      <c r="G29" s="38" t="s">
        <v>63</v>
      </c>
      <c r="H29" s="107" t="s">
        <v>62</v>
      </c>
      <c r="I29" s="108"/>
      <c r="J29" s="40" t="s">
        <v>64</v>
      </c>
      <c r="K29" s="39" t="s">
        <v>66</v>
      </c>
      <c r="L29" s="39"/>
      <c r="M29" s="39"/>
      <c r="N29" s="109"/>
      <c r="O29" s="109"/>
      <c r="P29" s="109"/>
      <c r="Q29" s="42" t="s">
        <v>67</v>
      </c>
      <c r="R29" s="39"/>
      <c r="S29" s="39"/>
      <c r="T29" s="39"/>
      <c r="U29" s="39"/>
      <c r="V29" s="39"/>
      <c r="W29" s="41"/>
    </row>
    <row r="30" spans="2:24" ht="18" customHeight="1">
      <c r="C30" s="100" t="s">
        <v>65</v>
      </c>
      <c r="D30" s="100"/>
      <c r="E30" s="100"/>
      <c r="F30" s="100"/>
      <c r="G30" s="104">
        <v>123456</v>
      </c>
      <c r="H30" s="105"/>
      <c r="I30" s="105"/>
      <c r="J30" s="105"/>
      <c r="K30" s="105"/>
      <c r="L30" s="105"/>
      <c r="M30" s="106"/>
      <c r="N30" s="43"/>
      <c r="O30" s="44"/>
      <c r="P30" s="44"/>
      <c r="Q30" s="44"/>
      <c r="R30" s="44"/>
      <c r="S30" s="44"/>
      <c r="T30" s="44"/>
      <c r="U30" s="44"/>
      <c r="V30" s="44"/>
      <c r="W30" s="45"/>
    </row>
    <row r="31" spans="2:24" ht="18" customHeight="1">
      <c r="C31" s="101" t="s">
        <v>68</v>
      </c>
      <c r="D31" s="101"/>
      <c r="E31" s="101"/>
      <c r="F31" s="101"/>
      <c r="G31" s="102" t="s">
        <v>74</v>
      </c>
      <c r="H31" s="102"/>
      <c r="I31" s="102"/>
      <c r="J31" s="102"/>
      <c r="K31" s="102"/>
      <c r="L31" s="102"/>
      <c r="M31" s="102"/>
      <c r="N31" s="102"/>
      <c r="O31" s="102"/>
      <c r="P31" s="102"/>
      <c r="Q31" s="102"/>
      <c r="R31" s="102"/>
      <c r="S31" s="102"/>
      <c r="T31" s="102"/>
      <c r="U31" s="102"/>
      <c r="V31" s="102"/>
      <c r="W31" s="102"/>
    </row>
    <row r="32" spans="2:24" ht="18" customHeight="1">
      <c r="C32" s="100" t="s">
        <v>61</v>
      </c>
      <c r="D32" s="100"/>
      <c r="E32" s="100"/>
      <c r="F32" s="100"/>
      <c r="G32" s="103" t="s">
        <v>75</v>
      </c>
      <c r="H32" s="103"/>
      <c r="I32" s="103"/>
      <c r="J32" s="103"/>
      <c r="K32" s="103"/>
      <c r="L32" s="103"/>
      <c r="M32" s="103"/>
      <c r="N32" s="103"/>
      <c r="O32" s="103"/>
      <c r="P32" s="103"/>
      <c r="Q32" s="103"/>
      <c r="R32" s="103"/>
      <c r="S32" s="103"/>
      <c r="T32" s="103"/>
      <c r="U32" s="103"/>
      <c r="V32" s="103"/>
      <c r="W32" s="103"/>
    </row>
    <row r="33" spans="3:24" ht="18" customHeight="1">
      <c r="T33" s="37"/>
      <c r="U33" s="37"/>
      <c r="V33" s="37"/>
      <c r="W33" s="37"/>
    </row>
    <row r="34" spans="3:24" ht="18" customHeight="1">
      <c r="C34" s="23" t="s">
        <v>69</v>
      </c>
    </row>
    <row r="35" spans="3:24" ht="18" customHeight="1">
      <c r="C35" s="23" t="s">
        <v>70</v>
      </c>
    </row>
    <row r="36" spans="3:24" ht="18" customHeight="1">
      <c r="C36" s="23" t="s">
        <v>71</v>
      </c>
    </row>
    <row r="38" spans="3:24" ht="18" customHeight="1">
      <c r="W38" s="94" t="s">
        <v>103</v>
      </c>
      <c r="X38" s="95"/>
    </row>
    <row r="39" spans="3:24" ht="18" customHeight="1">
      <c r="W39" s="92"/>
      <c r="X39" s="93"/>
    </row>
    <row r="40" spans="3:24" ht="18" customHeight="1">
      <c r="W40" s="92"/>
      <c r="X40" s="93"/>
    </row>
  </sheetData>
  <mergeCells count="28">
    <mergeCell ref="O28:Q28"/>
    <mergeCell ref="H29:I29"/>
    <mergeCell ref="R28:W28"/>
    <mergeCell ref="G28:N28"/>
    <mergeCell ref="N29:P29"/>
    <mergeCell ref="C29:F29"/>
    <mergeCell ref="C31:F31"/>
    <mergeCell ref="C32:F32"/>
    <mergeCell ref="G31:W31"/>
    <mergeCell ref="G32:W32"/>
    <mergeCell ref="C30:F30"/>
    <mergeCell ref="G30:M30"/>
    <mergeCell ref="W39:X40"/>
    <mergeCell ref="W38:X38"/>
    <mergeCell ref="AB2:AO2"/>
    <mergeCell ref="B16:X19"/>
    <mergeCell ref="K7:N7"/>
    <mergeCell ref="O7:X7"/>
    <mergeCell ref="K8:N8"/>
    <mergeCell ref="O8:X8"/>
    <mergeCell ref="Q2:X2"/>
    <mergeCell ref="K9:N9"/>
    <mergeCell ref="O9:X9"/>
    <mergeCell ref="K10:N10"/>
    <mergeCell ref="O10:X10"/>
    <mergeCell ref="C13:W13"/>
    <mergeCell ref="K23:R23"/>
    <mergeCell ref="C28:F28"/>
  </mergeCells>
  <phoneticPr fontId="1"/>
  <dataValidations count="2">
    <dataValidation type="list" allowBlank="1" showInputMessage="1" showErrorMessage="1" sqref="J29 G29" xr:uid="{1E7A9646-15BA-4F0C-A526-5E2CDCC47A9C}">
      <formula1>"☑,□"</formula1>
    </dataValidation>
    <dataValidation imeMode="halfKatakana" allowBlank="1" showInputMessage="1" showErrorMessage="1" sqref="G31:W31" xr:uid="{35DC46E1-44E5-437E-BF69-04CF149E8E2E}"/>
  </dataValidations>
  <printOptions horizontalCentered="1"/>
  <pageMargins left="0.98425196850393704" right="0.59055118110236227" top="0.74803149606299213" bottom="0.74803149606299213" header="0.31496062992125984" footer="0.31496062992125984"/>
  <pageSetup paperSize="9" orientation="portrait" blackAndWhite="1"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CE0B-16B0-46B6-806A-323E8B7064E3}">
  <sheetPr codeName="Sheet5">
    <pageSetUpPr fitToPage="1"/>
  </sheetPr>
  <dimension ref="A1:T5"/>
  <sheetViews>
    <sheetView view="pageBreakPreview" zoomScale="115" zoomScaleNormal="100" zoomScaleSheetLayoutView="115" workbookViewId="0">
      <pane xSplit="3" ySplit="1" topLeftCell="D2" activePane="bottomRight" state="frozen"/>
      <selection pane="topRight" activeCell="D1" sqref="D1"/>
      <selection pane="bottomLeft" activeCell="A10" sqref="A10"/>
      <selection pane="bottomRight" activeCell="O1" sqref="O1"/>
    </sheetView>
  </sheetViews>
  <sheetFormatPr defaultColWidth="8.75" defaultRowHeight="13"/>
  <cols>
    <col min="1" max="1" width="3.75" style="2" customWidth="1"/>
    <col min="2" max="2" width="6.75" style="2" customWidth="1"/>
    <col min="3" max="3" width="26.58203125" style="2" customWidth="1"/>
    <col min="4" max="4" width="23.25" style="2" customWidth="1"/>
    <col min="5" max="5" width="15.9140625" style="2" customWidth="1"/>
    <col min="6" max="6" width="11.75" style="2" customWidth="1"/>
    <col min="7" max="7" width="8.83203125" style="2" customWidth="1"/>
    <col min="8" max="8" width="15.83203125" style="2" customWidth="1"/>
    <col min="9" max="11" width="17.33203125" style="2" customWidth="1"/>
    <col min="12" max="12" width="23.25" style="2" customWidth="1"/>
    <col min="13" max="13" width="7.83203125" style="2" customWidth="1"/>
    <col min="14" max="14" width="10.1640625" style="47" customWidth="1"/>
    <col min="15" max="15" width="11.4140625" style="2" customWidth="1"/>
    <col min="16" max="16" width="11.58203125" style="2" bestFit="1" customWidth="1"/>
    <col min="17" max="17" width="40.5" style="2" bestFit="1" customWidth="1"/>
    <col min="18" max="18" width="8.75" style="2"/>
    <col min="19" max="19" width="26.08203125" style="2" bestFit="1" customWidth="1"/>
    <col min="20" max="20" width="15" style="2" customWidth="1"/>
    <col min="21" max="16384" width="8.75" style="2"/>
  </cols>
  <sheetData>
    <row r="1" spans="1:20" ht="53" customHeight="1">
      <c r="A1" s="2" t="s">
        <v>77</v>
      </c>
      <c r="B1" s="1" t="s">
        <v>78</v>
      </c>
      <c r="C1" s="1" t="s">
        <v>79</v>
      </c>
      <c r="D1" s="50" t="s">
        <v>80</v>
      </c>
      <c r="E1" s="50" t="s">
        <v>81</v>
      </c>
      <c r="F1" s="51" t="s">
        <v>82</v>
      </c>
      <c r="G1" s="51" t="s">
        <v>83</v>
      </c>
      <c r="H1" s="51" t="s">
        <v>84</v>
      </c>
      <c r="I1" s="50" t="s">
        <v>85</v>
      </c>
      <c r="J1" s="50" t="s">
        <v>86</v>
      </c>
      <c r="K1" s="50" t="s">
        <v>87</v>
      </c>
      <c r="L1" s="1" t="s">
        <v>4</v>
      </c>
      <c r="M1" s="50" t="s">
        <v>88</v>
      </c>
      <c r="N1" s="52" t="s">
        <v>89</v>
      </c>
      <c r="O1" s="49" t="s">
        <v>90</v>
      </c>
      <c r="P1" s="53" t="s">
        <v>91</v>
      </c>
      <c r="Q1" s="53" t="s">
        <v>92</v>
      </c>
      <c r="R1" s="49" t="s">
        <v>93</v>
      </c>
      <c r="S1" s="49" t="s">
        <v>94</v>
      </c>
      <c r="T1" s="49" t="s">
        <v>101</v>
      </c>
    </row>
    <row r="2" spans="1:20">
      <c r="B2" s="49" t="str">
        <f>電気料金計算資料!H1</f>
        <v/>
      </c>
      <c r="C2" s="48" t="str">
        <f>申請書!O8</f>
        <v>市役所区</v>
      </c>
      <c r="D2" s="54" t="s">
        <v>99</v>
      </c>
      <c r="E2" s="55">
        <f ca="1">ROUNDDOWN(電気料金計算資料!G27/1000,0)</f>
        <v>36</v>
      </c>
      <c r="F2" s="56" t="s">
        <v>95</v>
      </c>
      <c r="G2" s="66">
        <f>電気料金計算資料!D33</f>
        <v>20</v>
      </c>
      <c r="H2" s="57">
        <f>G2*8</f>
        <v>160</v>
      </c>
      <c r="I2" s="58">
        <f ca="1">IF(E2*0.5&gt;H2,H2,ROUNDDOWN(E2*0.5,0))</f>
        <v>18</v>
      </c>
      <c r="J2" s="55">
        <f ca="1">ROUNDDOWN(電気料金計算資料!D29/1000,0)</f>
        <v>18</v>
      </c>
      <c r="K2" s="58">
        <f t="shared" ref="K2" ca="1" si="0">I2-J2</f>
        <v>0</v>
      </c>
      <c r="L2" s="59"/>
      <c r="M2" s="59"/>
      <c r="N2" s="60"/>
      <c r="O2" s="49">
        <f ca="1">IF(P2="","",SUMIF($C$2:$I$2,C2,$I$2:$I$2))</f>
        <v>18</v>
      </c>
      <c r="P2" s="61" t="str">
        <f>申請書!O9</f>
        <v>区長　輪島　太郎</v>
      </c>
      <c r="Q2" s="61" t="str">
        <f>申請書!O7</f>
        <v>輪島市二ツ屋町２－２９</v>
      </c>
      <c r="R2" s="1" t="str">
        <f>申請書!O6</f>
        <v>928-0001</v>
      </c>
      <c r="S2" s="61" t="str">
        <f>申請書!O7</f>
        <v>輪島市二ツ屋町２－２９</v>
      </c>
      <c r="T2" s="61" t="str">
        <f>申請書!O8&amp;"　"&amp;申請書!O9</f>
        <v>市役所区　区長　輪島　太郎</v>
      </c>
    </row>
    <row r="3" spans="1:20">
      <c r="B3" s="62"/>
      <c r="C3" s="62"/>
      <c r="D3" s="62"/>
    </row>
    <row r="4" spans="1:20">
      <c r="B4" s="62"/>
      <c r="C4" s="62"/>
      <c r="D4" s="62"/>
    </row>
    <row r="5" spans="1:20">
      <c r="B5" s="62"/>
      <c r="C5" s="62"/>
      <c r="D5" s="62"/>
    </row>
  </sheetData>
  <autoFilter ref="A1:T2" xr:uid="{AC9D31BA-F85C-415A-AB4F-DAE17A24C5BB}"/>
  <phoneticPr fontId="1"/>
  <dataValidations count="1">
    <dataValidation errorStyle="information" allowBlank="1" showInputMessage="1" showErrorMessage="1" sqref="D2" xr:uid="{88592F21-CEB2-4C70-9C26-6FF5ACE33058}"/>
  </dataValidations>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電気料金計算資料</vt:lpstr>
      <vt:lpstr>申請書</vt:lpstr>
      <vt:lpstr>請求書</vt:lpstr>
      <vt:lpstr>1(1)④</vt:lpstr>
      <vt:lpstr>'1(1)④'!Print_Area</vt:lpstr>
      <vt:lpstr>申請書!Print_Area</vt:lpstr>
      <vt:lpstr>請求書!Print_Area</vt:lpstr>
      <vt:lpstr>電気料金計算資料!Print_Area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大下 銀次</cp:lastModifiedBy>
  <cp:lastPrinted>2026-03-06T06:37:13Z</cp:lastPrinted>
  <dcterms:created xsi:type="dcterms:W3CDTF">2025-04-07T07:28:23Z</dcterms:created>
  <dcterms:modified xsi:type="dcterms:W3CDTF">2026-07-01T07:31:17Z</dcterms:modified>
</cp:coreProperties>
</file>